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8 Déficit Habitacional\A - Déficit Habitacional\Déficit Habitacional a partir de 2016 REPONDERADOS\"/>
    </mc:Choice>
  </mc:AlternateContent>
  <xr:revisionPtr revIDLastSave="0" documentId="13_ncr:1_{FA3BDC8E-7390-4FEB-BBD6-175FEECFD1FA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2016" sheetId="4" r:id="rId1"/>
    <sheet name="2017" sheetId="8" r:id="rId2"/>
    <sheet name="2018" sheetId="9" r:id="rId3"/>
    <sheet name="2019" sheetId="10" r:id="rId4"/>
    <sheet name="2022" sheetId="11" r:id="rId5"/>
  </sheets>
  <definedNames>
    <definedName name="_xlnm.Print_Area" localSheetId="0">'2016'!$B$1:$J$66</definedName>
    <definedName name="_xlnm.Print_Area" localSheetId="1">'2017'!$B$1:$J$66</definedName>
    <definedName name="_xlnm.Print_Area" localSheetId="2">'2018'!$B$1:$J$66</definedName>
    <definedName name="_xlnm.Print_Area" localSheetId="3">'2019'!$B$1:$J$66</definedName>
    <definedName name="_xlnm.Print_Area" localSheetId="4">'2022'!$B$1:$J$66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4" i="11" l="1"/>
  <c r="I64" i="11"/>
  <c r="H64" i="11"/>
  <c r="G64" i="11"/>
  <c r="F64" i="11"/>
  <c r="E64" i="11"/>
  <c r="D64" i="11"/>
  <c r="C64" i="11"/>
  <c r="J63" i="11"/>
  <c r="H63" i="11"/>
  <c r="G63" i="11"/>
  <c r="E63" i="11"/>
  <c r="D63" i="11"/>
  <c r="F18" i="11"/>
  <c r="F17" i="11"/>
  <c r="F16" i="11"/>
  <c r="F15" i="11"/>
  <c r="F14" i="11"/>
  <c r="F13" i="11"/>
  <c r="F12" i="11"/>
  <c r="F11" i="11"/>
  <c r="F10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19" i="11"/>
  <c r="F61" i="11"/>
  <c r="F60" i="11"/>
  <c r="F59" i="11"/>
  <c r="F58" i="11"/>
  <c r="F57" i="11"/>
  <c r="F56" i="11"/>
  <c r="G55" i="11"/>
  <c r="E55" i="11"/>
  <c r="F55" i="11" s="1"/>
  <c r="F54" i="11"/>
  <c r="F53" i="11"/>
  <c r="F52" i="11"/>
  <c r="F51" i="11"/>
  <c r="F50" i="11"/>
  <c r="F49" i="11"/>
  <c r="H48" i="11"/>
  <c r="G48" i="11"/>
  <c r="E48" i="11"/>
  <c r="D48" i="11"/>
  <c r="F47" i="11"/>
  <c r="F46" i="11"/>
  <c r="F45" i="11"/>
  <c r="F44" i="11"/>
  <c r="F43" i="11"/>
  <c r="F42" i="11"/>
  <c r="F41" i="11"/>
  <c r="F40" i="11"/>
  <c r="H39" i="11"/>
  <c r="G39" i="11"/>
  <c r="E39" i="11"/>
  <c r="D39" i="11"/>
  <c r="G9" i="11"/>
  <c r="E9" i="11"/>
  <c r="D9" i="11"/>
  <c r="F48" i="11" l="1"/>
  <c r="E62" i="11"/>
  <c r="F39" i="11"/>
  <c r="G62" i="11"/>
  <c r="F9" i="11"/>
  <c r="J63" i="4"/>
  <c r="H63" i="4"/>
  <c r="G63" i="4"/>
  <c r="E63" i="4"/>
  <c r="D63" i="4"/>
  <c r="H20" i="4"/>
  <c r="E9" i="10"/>
  <c r="D9" i="10"/>
  <c r="E9" i="9"/>
  <c r="D9" i="9"/>
  <c r="F9" i="9" s="1"/>
  <c r="E9" i="8"/>
  <c r="D9" i="8"/>
  <c r="E9" i="4"/>
  <c r="D9" i="4"/>
  <c r="E55" i="4"/>
  <c r="D55" i="4"/>
  <c r="F55" i="4" s="1"/>
  <c r="E20" i="4"/>
  <c r="D20" i="4"/>
  <c r="J63" i="10"/>
  <c r="H63" i="10"/>
  <c r="G63" i="10"/>
  <c r="E63" i="10"/>
  <c r="D63" i="10"/>
  <c r="I61" i="10"/>
  <c r="F61" i="10"/>
  <c r="I60" i="10"/>
  <c r="C60" i="10" s="1"/>
  <c r="F60" i="10"/>
  <c r="I59" i="10"/>
  <c r="F59" i="10"/>
  <c r="I58" i="10"/>
  <c r="F58" i="10"/>
  <c r="I57" i="10"/>
  <c r="F57" i="10"/>
  <c r="I56" i="10"/>
  <c r="F56" i="10"/>
  <c r="J55" i="10"/>
  <c r="H55" i="10"/>
  <c r="G55" i="10"/>
  <c r="E55" i="10"/>
  <c r="D55" i="10"/>
  <c r="I54" i="10"/>
  <c r="F54" i="10"/>
  <c r="I53" i="10"/>
  <c r="F53" i="10"/>
  <c r="C53" i="10" s="1"/>
  <c r="I52" i="10"/>
  <c r="F52" i="10"/>
  <c r="C52" i="10" s="1"/>
  <c r="I51" i="10"/>
  <c r="F51" i="10"/>
  <c r="I50" i="10"/>
  <c r="F50" i="10"/>
  <c r="C50" i="10" s="1"/>
  <c r="I49" i="10"/>
  <c r="F49" i="10"/>
  <c r="C49" i="10" s="1"/>
  <c r="J48" i="10"/>
  <c r="H48" i="10"/>
  <c r="G48" i="10"/>
  <c r="E48" i="10"/>
  <c r="D48" i="10"/>
  <c r="I47" i="10"/>
  <c r="F47" i="10"/>
  <c r="I46" i="10"/>
  <c r="F46" i="10"/>
  <c r="I45" i="10"/>
  <c r="F45" i="10"/>
  <c r="I44" i="10"/>
  <c r="C44" i="10" s="1"/>
  <c r="F44" i="10"/>
  <c r="I43" i="10"/>
  <c r="F43" i="10"/>
  <c r="I42" i="10"/>
  <c r="F42" i="10"/>
  <c r="I41" i="10"/>
  <c r="F41" i="10"/>
  <c r="I40" i="10"/>
  <c r="F40" i="10"/>
  <c r="J39" i="10"/>
  <c r="H39" i="10"/>
  <c r="G39" i="10"/>
  <c r="I39" i="10" s="1"/>
  <c r="E39" i="10"/>
  <c r="D39" i="10"/>
  <c r="I38" i="10"/>
  <c r="F38" i="10"/>
  <c r="C38" i="10" s="1"/>
  <c r="I37" i="10"/>
  <c r="F37" i="10"/>
  <c r="I36" i="10"/>
  <c r="F36" i="10"/>
  <c r="C36" i="10" s="1"/>
  <c r="I35" i="10"/>
  <c r="F35" i="10"/>
  <c r="I34" i="10"/>
  <c r="F34" i="10"/>
  <c r="C34" i="10" s="1"/>
  <c r="I33" i="10"/>
  <c r="F33" i="10"/>
  <c r="I32" i="10"/>
  <c r="F32" i="10"/>
  <c r="C32" i="10" s="1"/>
  <c r="I31" i="10"/>
  <c r="F31" i="10"/>
  <c r="I30" i="10"/>
  <c r="F30" i="10"/>
  <c r="C30" i="10" s="1"/>
  <c r="I29" i="10"/>
  <c r="F29" i="10"/>
  <c r="I28" i="10"/>
  <c r="F28" i="10"/>
  <c r="C28" i="10" s="1"/>
  <c r="I27" i="10"/>
  <c r="F27" i="10"/>
  <c r="I26" i="10"/>
  <c r="F26" i="10"/>
  <c r="I25" i="10"/>
  <c r="F25" i="10"/>
  <c r="I24" i="10"/>
  <c r="F24" i="10"/>
  <c r="I23" i="10"/>
  <c r="F23" i="10"/>
  <c r="I22" i="10"/>
  <c r="F22" i="10"/>
  <c r="I21" i="10"/>
  <c r="F21" i="10"/>
  <c r="J20" i="10"/>
  <c r="H20" i="10"/>
  <c r="G20" i="10"/>
  <c r="E20" i="10"/>
  <c r="F20" i="10" s="1"/>
  <c r="D20" i="10"/>
  <c r="I19" i="10"/>
  <c r="F19" i="10"/>
  <c r="I18" i="10"/>
  <c r="F18" i="10"/>
  <c r="I17" i="10"/>
  <c r="F17" i="10"/>
  <c r="I16" i="10"/>
  <c r="F16" i="10"/>
  <c r="I15" i="10"/>
  <c r="F15" i="10"/>
  <c r="I14" i="10"/>
  <c r="C14" i="10" s="1"/>
  <c r="F14" i="10"/>
  <c r="I13" i="10"/>
  <c r="F13" i="10"/>
  <c r="I12" i="10"/>
  <c r="C12" i="10" s="1"/>
  <c r="F12" i="10"/>
  <c r="I11" i="10"/>
  <c r="F11" i="10"/>
  <c r="I10" i="10"/>
  <c r="F10" i="10"/>
  <c r="J9" i="10"/>
  <c r="J62" i="10" s="1"/>
  <c r="J64" i="10" s="1"/>
  <c r="H9" i="10"/>
  <c r="G9" i="10"/>
  <c r="J63" i="9"/>
  <c r="H63" i="9"/>
  <c r="G63" i="9"/>
  <c r="E63" i="9"/>
  <c r="D63" i="9"/>
  <c r="I61" i="9"/>
  <c r="F61" i="9"/>
  <c r="I60" i="9"/>
  <c r="F60" i="9"/>
  <c r="I59" i="9"/>
  <c r="F59" i="9"/>
  <c r="I58" i="9"/>
  <c r="F58" i="9"/>
  <c r="I57" i="9"/>
  <c r="C57" i="9" s="1"/>
  <c r="F57" i="9"/>
  <c r="I56" i="9"/>
  <c r="F56" i="9"/>
  <c r="J55" i="9"/>
  <c r="H55" i="9"/>
  <c r="G55" i="9"/>
  <c r="I55" i="9" s="1"/>
  <c r="E55" i="9"/>
  <c r="D55" i="9"/>
  <c r="I54" i="9"/>
  <c r="F54" i="9"/>
  <c r="C54" i="9" s="1"/>
  <c r="I53" i="9"/>
  <c r="F53" i="9"/>
  <c r="I52" i="9"/>
  <c r="F52" i="9"/>
  <c r="C52" i="9" s="1"/>
  <c r="I51" i="9"/>
  <c r="F51" i="9"/>
  <c r="I50" i="9"/>
  <c r="F50" i="9"/>
  <c r="C50" i="9" s="1"/>
  <c r="I49" i="9"/>
  <c r="F49" i="9"/>
  <c r="J48" i="9"/>
  <c r="H48" i="9"/>
  <c r="G48" i="9"/>
  <c r="E48" i="9"/>
  <c r="D48" i="9"/>
  <c r="I47" i="9"/>
  <c r="C47" i="9" s="1"/>
  <c r="F47" i="9"/>
  <c r="I46" i="9"/>
  <c r="F46" i="9"/>
  <c r="I45" i="9"/>
  <c r="F45" i="9"/>
  <c r="I44" i="9"/>
  <c r="C44" i="9" s="1"/>
  <c r="F44" i="9"/>
  <c r="I43" i="9"/>
  <c r="F43" i="9"/>
  <c r="I42" i="9"/>
  <c r="F42" i="9"/>
  <c r="I41" i="9"/>
  <c r="F41" i="9"/>
  <c r="I40" i="9"/>
  <c r="C40" i="9" s="1"/>
  <c r="F40" i="9"/>
  <c r="J39" i="9"/>
  <c r="H39" i="9"/>
  <c r="G39" i="9"/>
  <c r="E39" i="9"/>
  <c r="D39" i="9"/>
  <c r="I38" i="9"/>
  <c r="F38" i="9"/>
  <c r="I37" i="9"/>
  <c r="F37" i="9"/>
  <c r="I36" i="9"/>
  <c r="F36" i="9"/>
  <c r="C36" i="9" s="1"/>
  <c r="I35" i="9"/>
  <c r="F35" i="9"/>
  <c r="I34" i="9"/>
  <c r="F34" i="9"/>
  <c r="C34" i="9" s="1"/>
  <c r="I33" i="9"/>
  <c r="F33" i="9"/>
  <c r="I32" i="9"/>
  <c r="F32" i="9"/>
  <c r="C32" i="9" s="1"/>
  <c r="I31" i="9"/>
  <c r="F31" i="9"/>
  <c r="C31" i="9" s="1"/>
  <c r="I30" i="9"/>
  <c r="F30" i="9"/>
  <c r="C30" i="9" s="1"/>
  <c r="I29" i="9"/>
  <c r="F29" i="9"/>
  <c r="I28" i="9"/>
  <c r="F28" i="9"/>
  <c r="C28" i="9" s="1"/>
  <c r="I27" i="9"/>
  <c r="F27" i="9"/>
  <c r="C27" i="9" s="1"/>
  <c r="I26" i="9"/>
  <c r="F26" i="9"/>
  <c r="I25" i="9"/>
  <c r="F25" i="9"/>
  <c r="I24" i="9"/>
  <c r="F24" i="9"/>
  <c r="I23" i="9"/>
  <c r="F23" i="9"/>
  <c r="C23" i="9" s="1"/>
  <c r="I22" i="9"/>
  <c r="F22" i="9"/>
  <c r="I21" i="9"/>
  <c r="F21" i="9"/>
  <c r="J20" i="9"/>
  <c r="H20" i="9"/>
  <c r="G20" i="9"/>
  <c r="E20" i="9"/>
  <c r="D20" i="9"/>
  <c r="I19" i="9"/>
  <c r="F19" i="9"/>
  <c r="I18" i="9"/>
  <c r="F18" i="9"/>
  <c r="I17" i="9"/>
  <c r="C17" i="9" s="1"/>
  <c r="F17" i="9"/>
  <c r="I16" i="9"/>
  <c r="F16" i="9"/>
  <c r="I15" i="9"/>
  <c r="F15" i="9"/>
  <c r="C15" i="9" s="1"/>
  <c r="I14" i="9"/>
  <c r="F14" i="9"/>
  <c r="C14" i="9" s="1"/>
  <c r="I13" i="9"/>
  <c r="F13" i="9"/>
  <c r="I12" i="9"/>
  <c r="F12" i="9"/>
  <c r="I11" i="9"/>
  <c r="F11" i="9"/>
  <c r="I10" i="9"/>
  <c r="F10" i="9"/>
  <c r="J9" i="9"/>
  <c r="H9" i="9"/>
  <c r="G9" i="9"/>
  <c r="J63" i="8"/>
  <c r="H63" i="8"/>
  <c r="G63" i="8"/>
  <c r="E63" i="8"/>
  <c r="D63" i="8"/>
  <c r="I61" i="8"/>
  <c r="F61" i="8"/>
  <c r="I60" i="8"/>
  <c r="F60" i="8"/>
  <c r="I59" i="8"/>
  <c r="F59" i="8"/>
  <c r="I58" i="8"/>
  <c r="F58" i="8"/>
  <c r="C58" i="8" s="1"/>
  <c r="I57" i="8"/>
  <c r="F57" i="8"/>
  <c r="C57" i="8" s="1"/>
  <c r="I56" i="8"/>
  <c r="F56" i="8"/>
  <c r="J55" i="8"/>
  <c r="H55" i="8"/>
  <c r="I55" i="8" s="1"/>
  <c r="G55" i="8"/>
  <c r="E55" i="8"/>
  <c r="D55" i="8"/>
  <c r="I54" i="8"/>
  <c r="F54" i="8"/>
  <c r="I53" i="8"/>
  <c r="F53" i="8"/>
  <c r="C53" i="8" s="1"/>
  <c r="I52" i="8"/>
  <c r="C52" i="8" s="1"/>
  <c r="F52" i="8"/>
  <c r="I51" i="8"/>
  <c r="F51" i="8"/>
  <c r="C51" i="8" s="1"/>
  <c r="I50" i="8"/>
  <c r="F50" i="8"/>
  <c r="I49" i="8"/>
  <c r="F49" i="8"/>
  <c r="C49" i="8" s="1"/>
  <c r="J48" i="8"/>
  <c r="H48" i="8"/>
  <c r="G48" i="8"/>
  <c r="E48" i="8"/>
  <c r="D48" i="8"/>
  <c r="I47" i="8"/>
  <c r="F47" i="8"/>
  <c r="I46" i="8"/>
  <c r="F46" i="8"/>
  <c r="I45" i="8"/>
  <c r="F45" i="8"/>
  <c r="C45" i="8" s="1"/>
  <c r="I44" i="8"/>
  <c r="F44" i="8"/>
  <c r="I43" i="8"/>
  <c r="F43" i="8"/>
  <c r="C43" i="8" s="1"/>
  <c r="I42" i="8"/>
  <c r="F42" i="8"/>
  <c r="I41" i="8"/>
  <c r="F41" i="8"/>
  <c r="C41" i="8" s="1"/>
  <c r="I40" i="8"/>
  <c r="C40" i="8" s="1"/>
  <c r="F40" i="8"/>
  <c r="J39" i="8"/>
  <c r="H39" i="8"/>
  <c r="G39" i="8"/>
  <c r="I39" i="8" s="1"/>
  <c r="E39" i="8"/>
  <c r="D39" i="8"/>
  <c r="I38" i="8"/>
  <c r="F38" i="8"/>
  <c r="I37" i="8"/>
  <c r="C37" i="8" s="1"/>
  <c r="F37" i="8"/>
  <c r="I36" i="8"/>
  <c r="F36" i="8"/>
  <c r="I35" i="8"/>
  <c r="C35" i="8" s="1"/>
  <c r="F35" i="8"/>
  <c r="I34" i="8"/>
  <c r="F34" i="8"/>
  <c r="I33" i="8"/>
  <c r="F33" i="8"/>
  <c r="I32" i="8"/>
  <c r="F32" i="8"/>
  <c r="I31" i="8"/>
  <c r="C31" i="8" s="1"/>
  <c r="F31" i="8"/>
  <c r="I30" i="8"/>
  <c r="C30" i="8" s="1"/>
  <c r="F30" i="8"/>
  <c r="I29" i="8"/>
  <c r="F29" i="8"/>
  <c r="I28" i="8"/>
  <c r="F28" i="8"/>
  <c r="I27" i="8"/>
  <c r="F27" i="8"/>
  <c r="C27" i="8" s="1"/>
  <c r="I26" i="8"/>
  <c r="F26" i="8"/>
  <c r="I25" i="8"/>
  <c r="F25" i="8"/>
  <c r="I24" i="8"/>
  <c r="F24" i="8"/>
  <c r="I23" i="8"/>
  <c r="F23" i="8"/>
  <c r="C23" i="8" s="1"/>
  <c r="I22" i="8"/>
  <c r="F22" i="8"/>
  <c r="I21" i="8"/>
  <c r="F21" i="8"/>
  <c r="J20" i="8"/>
  <c r="H20" i="8"/>
  <c r="G20" i="8"/>
  <c r="E20" i="8"/>
  <c r="D20" i="8"/>
  <c r="I19" i="8"/>
  <c r="F19" i="8"/>
  <c r="I18" i="8"/>
  <c r="F18" i="8"/>
  <c r="I17" i="8"/>
  <c r="F17" i="8"/>
  <c r="I16" i="8"/>
  <c r="F16" i="8"/>
  <c r="I15" i="8"/>
  <c r="F15" i="8"/>
  <c r="I14" i="8"/>
  <c r="F14" i="8"/>
  <c r="I13" i="8"/>
  <c r="F13" i="8"/>
  <c r="I12" i="8"/>
  <c r="F12" i="8"/>
  <c r="I11" i="8"/>
  <c r="F11" i="8"/>
  <c r="I10" i="8"/>
  <c r="F10" i="8"/>
  <c r="J9" i="8"/>
  <c r="H9" i="8"/>
  <c r="G9" i="8"/>
  <c r="F9" i="4"/>
  <c r="F61" i="4"/>
  <c r="F60" i="4"/>
  <c r="F59" i="4"/>
  <c r="F58" i="4"/>
  <c r="F57" i="4"/>
  <c r="F56" i="4"/>
  <c r="F54" i="4"/>
  <c r="F53" i="4"/>
  <c r="F52" i="4"/>
  <c r="F51" i="4"/>
  <c r="F50" i="4"/>
  <c r="F49" i="4"/>
  <c r="F47" i="4"/>
  <c r="F46" i="4"/>
  <c r="F45" i="4"/>
  <c r="F44" i="4"/>
  <c r="F43" i="4"/>
  <c r="F42" i="4"/>
  <c r="F41" i="4"/>
  <c r="F40" i="4"/>
  <c r="F38" i="4"/>
  <c r="F37" i="4"/>
  <c r="F36" i="4"/>
  <c r="F35" i="4"/>
  <c r="F34" i="4"/>
  <c r="F33" i="4"/>
  <c r="F32" i="4"/>
  <c r="F31" i="4"/>
  <c r="F30" i="4"/>
  <c r="F29" i="4"/>
  <c r="F28" i="4"/>
  <c r="F26" i="4"/>
  <c r="F25" i="4"/>
  <c r="F24" i="4"/>
  <c r="F23" i="4"/>
  <c r="F22" i="4"/>
  <c r="F21" i="4"/>
  <c r="F19" i="4"/>
  <c r="F18" i="4"/>
  <c r="F17" i="4"/>
  <c r="F16" i="4"/>
  <c r="F15" i="4"/>
  <c r="F14" i="4"/>
  <c r="F13" i="4"/>
  <c r="F63" i="4" s="1"/>
  <c r="F12" i="4"/>
  <c r="F11" i="4"/>
  <c r="C11" i="4" s="1"/>
  <c r="F10" i="4"/>
  <c r="C10" i="4" s="1"/>
  <c r="H39" i="4"/>
  <c r="G9" i="4"/>
  <c r="J20" i="4"/>
  <c r="J9" i="4"/>
  <c r="I61" i="4"/>
  <c r="I60" i="4"/>
  <c r="I59" i="4"/>
  <c r="I58" i="4"/>
  <c r="I57" i="4"/>
  <c r="I56" i="4"/>
  <c r="C56" i="4" s="1"/>
  <c r="I54" i="4"/>
  <c r="I53" i="4"/>
  <c r="I52" i="4"/>
  <c r="I51" i="4"/>
  <c r="I50" i="4"/>
  <c r="I49" i="4"/>
  <c r="I47" i="4"/>
  <c r="I46" i="4"/>
  <c r="I45" i="4"/>
  <c r="I44" i="4"/>
  <c r="I43" i="4"/>
  <c r="I42" i="4"/>
  <c r="I41" i="4"/>
  <c r="I40" i="4"/>
  <c r="I38" i="4"/>
  <c r="I37" i="4"/>
  <c r="I36" i="4"/>
  <c r="I35" i="4"/>
  <c r="I34" i="4"/>
  <c r="I33" i="4"/>
  <c r="I32" i="4"/>
  <c r="I31" i="4"/>
  <c r="I30" i="4"/>
  <c r="I29" i="4"/>
  <c r="I28" i="4"/>
  <c r="I26" i="4"/>
  <c r="I25" i="4"/>
  <c r="I24" i="4"/>
  <c r="I23" i="4"/>
  <c r="I22" i="4"/>
  <c r="I21" i="4"/>
  <c r="I19" i="4"/>
  <c r="I18" i="4"/>
  <c r="I17" i="4"/>
  <c r="I16" i="4"/>
  <c r="I15" i="4"/>
  <c r="I14" i="4"/>
  <c r="I13" i="4"/>
  <c r="I63" i="4" s="1"/>
  <c r="I12" i="4"/>
  <c r="I11" i="4"/>
  <c r="I10" i="4"/>
  <c r="C22" i="4"/>
  <c r="E48" i="4"/>
  <c r="I27" i="4"/>
  <c r="F27" i="4"/>
  <c r="C19" i="4"/>
  <c r="C15" i="4"/>
  <c r="J55" i="4"/>
  <c r="H55" i="4"/>
  <c r="G55" i="4"/>
  <c r="J48" i="4"/>
  <c r="H48" i="4"/>
  <c r="G48" i="4"/>
  <c r="J39" i="4"/>
  <c r="G39" i="4"/>
  <c r="I39" i="4" s="1"/>
  <c r="E39" i="4"/>
  <c r="G20" i="4"/>
  <c r="H9" i="4"/>
  <c r="H62" i="4" s="1"/>
  <c r="D48" i="4"/>
  <c r="D39" i="4"/>
  <c r="F20" i="4"/>
  <c r="C42" i="8" l="1"/>
  <c r="C44" i="8"/>
  <c r="C46" i="8"/>
  <c r="C10" i="9"/>
  <c r="C19" i="9"/>
  <c r="I20" i="9"/>
  <c r="C35" i="9"/>
  <c r="C15" i="10"/>
  <c r="C19" i="10"/>
  <c r="C25" i="10"/>
  <c r="C27" i="10"/>
  <c r="F48" i="10"/>
  <c r="C57" i="10"/>
  <c r="C59" i="10"/>
  <c r="C61" i="10"/>
  <c r="C32" i="4"/>
  <c r="C26" i="9"/>
  <c r="C38" i="9"/>
  <c r="C41" i="9"/>
  <c r="C43" i="9"/>
  <c r="C45" i="9"/>
  <c r="C49" i="9"/>
  <c r="C58" i="9"/>
  <c r="C10" i="10"/>
  <c r="C26" i="10"/>
  <c r="C41" i="10"/>
  <c r="I48" i="10"/>
  <c r="F55" i="10"/>
  <c r="C58" i="10"/>
  <c r="F9" i="8"/>
  <c r="F9" i="10"/>
  <c r="F62" i="10" s="1"/>
  <c r="C23" i="4"/>
  <c r="C28" i="4"/>
  <c r="C14" i="8"/>
  <c r="C38" i="8"/>
  <c r="F39" i="4"/>
  <c r="C43" i="4"/>
  <c r="C47" i="4"/>
  <c r="C52" i="4"/>
  <c r="I20" i="8"/>
  <c r="I62" i="8" s="1"/>
  <c r="C29" i="8"/>
  <c r="C47" i="8"/>
  <c r="I9" i="9"/>
  <c r="I63" i="9"/>
  <c r="I20" i="4"/>
  <c r="J62" i="9"/>
  <c r="J64" i="9" s="1"/>
  <c r="J62" i="8"/>
  <c r="J64" i="8" s="1"/>
  <c r="I55" i="10"/>
  <c r="C54" i="10"/>
  <c r="C40" i="10"/>
  <c r="C23" i="10"/>
  <c r="H62" i="10"/>
  <c r="H64" i="10" s="1"/>
  <c r="I20" i="10"/>
  <c r="C17" i="10"/>
  <c r="I9" i="10"/>
  <c r="H62" i="9"/>
  <c r="H64" i="9" s="1"/>
  <c r="I48" i="9"/>
  <c r="I39" i="9"/>
  <c r="I48" i="8"/>
  <c r="C54" i="8"/>
  <c r="H62" i="8"/>
  <c r="H64" i="8" s="1"/>
  <c r="C22" i="8"/>
  <c r="C24" i="8"/>
  <c r="C26" i="8"/>
  <c r="C28" i="8"/>
  <c r="C32" i="8"/>
  <c r="C34" i="8"/>
  <c r="C36" i="8"/>
  <c r="C15" i="8"/>
  <c r="C17" i="8"/>
  <c r="C19" i="8"/>
  <c r="C10" i="8"/>
  <c r="I9" i="8"/>
  <c r="C43" i="10"/>
  <c r="G62" i="10"/>
  <c r="G64" i="10" s="1"/>
  <c r="C45" i="10"/>
  <c r="C47" i="10"/>
  <c r="C22" i="10"/>
  <c r="C24" i="10"/>
  <c r="C31" i="10"/>
  <c r="C35" i="10"/>
  <c r="I63" i="10"/>
  <c r="C11" i="10"/>
  <c r="C9" i="10" s="1"/>
  <c r="C13" i="10"/>
  <c r="C18" i="10"/>
  <c r="C59" i="9"/>
  <c r="C61" i="9"/>
  <c r="C51" i="9"/>
  <c r="C53" i="9"/>
  <c r="G62" i="9"/>
  <c r="G64" i="9" s="1"/>
  <c r="C22" i="9"/>
  <c r="C24" i="9"/>
  <c r="C11" i="9"/>
  <c r="C13" i="9"/>
  <c r="C18" i="9"/>
  <c r="C59" i="8"/>
  <c r="C61" i="8"/>
  <c r="C50" i="8"/>
  <c r="I63" i="8"/>
  <c r="G62" i="8"/>
  <c r="G64" i="8" s="1"/>
  <c r="C18" i="8"/>
  <c r="C11" i="8"/>
  <c r="F39" i="10"/>
  <c r="C33" i="10"/>
  <c r="C56" i="10"/>
  <c r="C51" i="10"/>
  <c r="C48" i="10" s="1"/>
  <c r="C42" i="10"/>
  <c r="C46" i="10"/>
  <c r="C21" i="10"/>
  <c r="C29" i="10"/>
  <c r="C37" i="10"/>
  <c r="F63" i="10"/>
  <c r="C16" i="10"/>
  <c r="F48" i="9"/>
  <c r="E62" i="9"/>
  <c r="E64" i="9" s="1"/>
  <c r="F39" i="9"/>
  <c r="C46" i="9"/>
  <c r="C60" i="9"/>
  <c r="F55" i="9"/>
  <c r="C56" i="9"/>
  <c r="C42" i="9"/>
  <c r="C33" i="9"/>
  <c r="C25" i="9"/>
  <c r="C21" i="9"/>
  <c r="C29" i="9"/>
  <c r="C37" i="9"/>
  <c r="C12" i="9"/>
  <c r="F63" i="9"/>
  <c r="C16" i="9"/>
  <c r="C56" i="8"/>
  <c r="F48" i="8"/>
  <c r="F39" i="8"/>
  <c r="C21" i="8"/>
  <c r="C16" i="8"/>
  <c r="F55" i="8"/>
  <c r="C60" i="8"/>
  <c r="C48" i="8"/>
  <c r="F63" i="8"/>
  <c r="F20" i="8"/>
  <c r="C25" i="8"/>
  <c r="C33" i="8"/>
  <c r="C12" i="8"/>
  <c r="C13" i="8"/>
  <c r="I55" i="4"/>
  <c r="I48" i="4"/>
  <c r="C51" i="4"/>
  <c r="C46" i="4"/>
  <c r="C27" i="4"/>
  <c r="C59" i="4"/>
  <c r="C60" i="4"/>
  <c r="C57" i="4"/>
  <c r="C61" i="4"/>
  <c r="C49" i="4"/>
  <c r="C48" i="4" s="1"/>
  <c r="C53" i="4"/>
  <c r="C54" i="4"/>
  <c r="C40" i="4"/>
  <c r="C44" i="4"/>
  <c r="C45" i="4"/>
  <c r="C24" i="4"/>
  <c r="C26" i="4"/>
  <c r="C36" i="4"/>
  <c r="C25" i="4"/>
  <c r="C30" i="4"/>
  <c r="C34" i="4"/>
  <c r="C16" i="4"/>
  <c r="I9" i="4"/>
  <c r="I62" i="4" s="1"/>
  <c r="C12" i="4"/>
  <c r="C9" i="4" s="1"/>
  <c r="C17" i="4"/>
  <c r="F48" i="4"/>
  <c r="F62" i="4"/>
  <c r="F64" i="4" s="1"/>
  <c r="C42" i="4"/>
  <c r="C13" i="4"/>
  <c r="E62" i="10"/>
  <c r="E64" i="10" s="1"/>
  <c r="D62" i="10"/>
  <c r="D64" i="10" s="1"/>
  <c r="I62" i="9"/>
  <c r="F20" i="9"/>
  <c r="F62" i="9" s="1"/>
  <c r="D62" i="9"/>
  <c r="D64" i="9" s="1"/>
  <c r="C39" i="8"/>
  <c r="D62" i="8"/>
  <c r="D64" i="8" s="1"/>
  <c r="E62" i="8"/>
  <c r="E64" i="8" s="1"/>
  <c r="E62" i="4"/>
  <c r="E64" i="4" s="1"/>
  <c r="D62" i="4"/>
  <c r="D64" i="4" s="1"/>
  <c r="C38" i="4"/>
  <c r="C37" i="4"/>
  <c r="C33" i="4"/>
  <c r="C29" i="4"/>
  <c r="G62" i="4"/>
  <c r="G64" i="4" s="1"/>
  <c r="H64" i="4"/>
  <c r="C14" i="4"/>
  <c r="J62" i="4"/>
  <c r="J64" i="4" s="1"/>
  <c r="C58" i="4"/>
  <c r="C50" i="4"/>
  <c r="C41" i="4"/>
  <c r="C35" i="4"/>
  <c r="C31" i="4"/>
  <c r="C18" i="4"/>
  <c r="C21" i="4"/>
  <c r="C63" i="4" l="1"/>
  <c r="C39" i="9"/>
  <c r="C55" i="10"/>
  <c r="C55" i="8"/>
  <c r="I64" i="9"/>
  <c r="F62" i="8"/>
  <c r="C9" i="9"/>
  <c r="C48" i="9"/>
  <c r="C62" i="11"/>
  <c r="I62" i="10"/>
  <c r="I64" i="10" s="1"/>
  <c r="C55" i="9"/>
  <c r="C63" i="9"/>
  <c r="C9" i="8"/>
  <c r="C63" i="10"/>
  <c r="C62" i="10"/>
  <c r="I64" i="8"/>
  <c r="C20" i="8"/>
  <c r="C63" i="8"/>
  <c r="C39" i="10"/>
  <c r="F64" i="10"/>
  <c r="C20" i="10"/>
  <c r="C20" i="9"/>
  <c r="F64" i="8"/>
  <c r="C55" i="4"/>
  <c r="I64" i="4"/>
  <c r="C39" i="4"/>
  <c r="C62" i="4"/>
  <c r="C20" i="4"/>
  <c r="F64" i="9"/>
  <c r="C62" i="9"/>
  <c r="C62" i="8"/>
  <c r="C64" i="9" l="1"/>
  <c r="C64" i="10"/>
  <c r="C64" i="8"/>
  <c r="C64" i="4"/>
</calcChain>
</file>

<file path=xl/sharedStrings.xml><?xml version="1.0" encoding="utf-8"?>
<sst xmlns="http://schemas.openxmlformats.org/spreadsheetml/2006/main" count="365" uniqueCount="75">
  <si>
    <t>Região Norte</t>
  </si>
  <si>
    <t>Rondônia</t>
  </si>
  <si>
    <t>Acre</t>
  </si>
  <si>
    <t>Amazonas</t>
  </si>
  <si>
    <t>Roraima</t>
  </si>
  <si>
    <t>Pará</t>
  </si>
  <si>
    <t>Amapá</t>
  </si>
  <si>
    <t>Tocantins</t>
  </si>
  <si>
    <t xml:space="preserve">   RM Belém</t>
  </si>
  <si>
    <t>Região Nordeste</t>
  </si>
  <si>
    <t>Maranhão</t>
  </si>
  <si>
    <t>Piauí</t>
  </si>
  <si>
    <t>Ceará</t>
  </si>
  <si>
    <t>Rio Grande do Norte</t>
  </si>
  <si>
    <t>Paraíba</t>
  </si>
  <si>
    <t>Pernambuco</t>
  </si>
  <si>
    <t>Alagoas</t>
  </si>
  <si>
    <t>Sergipe</t>
  </si>
  <si>
    <t>Bahia</t>
  </si>
  <si>
    <t xml:space="preserve">   RM Fortaleza</t>
  </si>
  <si>
    <t xml:space="preserve">   RM Recife</t>
  </si>
  <si>
    <t xml:space="preserve">   RM Salvador</t>
  </si>
  <si>
    <t>Região Sudeste</t>
  </si>
  <si>
    <t>Minas Gerais</t>
  </si>
  <si>
    <t>Espírito Santo</t>
  </si>
  <si>
    <t>Rio de Janeiro</t>
  </si>
  <si>
    <t>São Paulo</t>
  </si>
  <si>
    <t xml:space="preserve">   RM Belo Horizonte</t>
  </si>
  <si>
    <t xml:space="preserve">   RM Rio de Janeiro</t>
  </si>
  <si>
    <t xml:space="preserve">   RM São Paulo</t>
  </si>
  <si>
    <t>Paraná</t>
  </si>
  <si>
    <t>Santa Catarina</t>
  </si>
  <si>
    <t>Rio Grande do Sul</t>
  </si>
  <si>
    <t>Região Centro-Oeste</t>
  </si>
  <si>
    <t>Mato Grosso do Sul</t>
  </si>
  <si>
    <t>Mato Grosso</t>
  </si>
  <si>
    <t>Distrito Federal</t>
  </si>
  <si>
    <t>Total das RMs</t>
  </si>
  <si>
    <t>BRASIL, GRANDES REGIÕES, UF E REGIÕES METROPOLITANAS</t>
  </si>
  <si>
    <t>Região Sul</t>
  </si>
  <si>
    <t>Goiás</t>
  </si>
  <si>
    <t>BRASIL</t>
  </si>
  <si>
    <t xml:space="preserve">   RM Curitiba</t>
  </si>
  <si>
    <t xml:space="preserve">   RM Porto Alegre</t>
  </si>
  <si>
    <t>Demais áreas</t>
  </si>
  <si>
    <t>Especificação</t>
  </si>
  <si>
    <t>Déficit habitacional</t>
  </si>
  <si>
    <t>Componentes</t>
  </si>
  <si>
    <t>Total absoluto</t>
  </si>
  <si>
    <t>DÉFICIT HABITACIONAL TOTAL E COMPONENTES</t>
  </si>
  <si>
    <t>Habitação precária</t>
  </si>
  <si>
    <t>Coabitação</t>
  </si>
  <si>
    <t>Ônus excessivo com aluguel</t>
  </si>
  <si>
    <t xml:space="preserve">   RM Manaus</t>
  </si>
  <si>
    <t xml:space="preserve">   RM Macapá</t>
  </si>
  <si>
    <t xml:space="preserve">   RM Grande São Luís</t>
  </si>
  <si>
    <t xml:space="preserve">   RIDE Grande Teresina</t>
  </si>
  <si>
    <t xml:space="preserve">   RM Natal</t>
  </si>
  <si>
    <t xml:space="preserve">   RM João Pessoa</t>
  </si>
  <si>
    <t xml:space="preserve">   RM Maceió</t>
  </si>
  <si>
    <t xml:space="preserve">   RM Aracaju</t>
  </si>
  <si>
    <t xml:space="preserve">   RM Grande Vitória</t>
  </si>
  <si>
    <t xml:space="preserve">   RM Florianópolis</t>
  </si>
  <si>
    <t xml:space="preserve">   RM Vale do Rio Cuiabá</t>
  </si>
  <si>
    <t xml:space="preserve">   RM Goiânia</t>
  </si>
  <si>
    <t>Fonte: Dados básicos: Instituto Brasileiro de Geografia e Estatística (IBGE), 2016-2019.</t>
  </si>
  <si>
    <t>Domicílio Cômodo</t>
  </si>
  <si>
    <t>Domicílios Rústicos</t>
  </si>
  <si>
    <t>Domicílios Improvisados</t>
  </si>
  <si>
    <t>Total Hab. Precária</t>
  </si>
  <si>
    <t>Total Coabitação</t>
  </si>
  <si>
    <t>Unidades Famílias Conviventes</t>
  </si>
  <si>
    <t>Elaboração: Fundação João Pinheiro (FJP). Dados reponderados.</t>
  </si>
  <si>
    <t>Fonte: Dados básicos: Instituto Brasileiro de Geografia e Estatística (IBGE), 2022.</t>
  </si>
  <si>
    <t>Elaboração: Fundação João Pinheiro (FJP).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</si>
</sst>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0"/>
      <color indexed="48"/>
      <name val="Arial"/>
      <family val="2"/>
    </font>
    <font>
      <b/>
      <sz val="10"/>
      <color indexed="9"/>
      <name val="Arial"/>
      <family val="2"/>
    </font>
    <font>
      <sz val="7"/>
      <color indexed="48"/>
      <name val="Arial"/>
      <family val="2"/>
    </font>
    <font>
      <b/>
      <sz val="7"/>
      <color indexed="48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b/>
      <sz val="12"/>
      <color indexed="48"/>
      <name val="Arial"/>
      <family val="2"/>
    </font>
    <font>
      <sz val="8"/>
      <name val="Arial"/>
      <family val="2"/>
    </font>
    <font>
      <b/>
      <sz val="13"/>
      <color indexed="48"/>
      <name val="Arial"/>
      <family val="2"/>
    </font>
    <font>
      <sz val="11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ck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8" fillId="0" borderId="0"/>
  </cellStyleXfs>
  <cellXfs count="7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8" fillId="4" borderId="2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38" fontId="7" fillId="3" borderId="6" xfId="0" applyNumberFormat="1" applyFont="1" applyFill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8" fontId="7" fillId="0" borderId="0" xfId="0" applyNumberFormat="1" applyFont="1" applyAlignment="1">
      <alignment horizontal="center" vertical="center"/>
    </xf>
    <xf numFmtId="38" fontId="7" fillId="3" borderId="7" xfId="0" applyNumberFormat="1" applyFont="1" applyFill="1" applyBorder="1" applyAlignment="1">
      <alignment horizontal="center" vertical="center"/>
    </xf>
    <xf numFmtId="3" fontId="7" fillId="0" borderId="10" xfId="0" applyNumberFormat="1" applyFont="1" applyBorder="1" applyAlignment="1">
      <alignment horizontal="center" vertical="center"/>
    </xf>
    <xf numFmtId="3" fontId="9" fillId="4" borderId="10" xfId="0" applyNumberFormat="1" applyFont="1" applyFill="1" applyBorder="1" applyAlignment="1">
      <alignment horizontal="center" vertical="center"/>
    </xf>
    <xf numFmtId="38" fontId="7" fillId="0" borderId="10" xfId="0" applyNumberFormat="1" applyFont="1" applyBorder="1" applyAlignment="1">
      <alignment horizontal="center" vertical="center"/>
    </xf>
    <xf numFmtId="38" fontId="12" fillId="0" borderId="5" xfId="0" applyNumberFormat="1" applyFont="1" applyBorder="1" applyAlignment="1">
      <alignment horizontal="center" vertical="center"/>
    </xf>
    <xf numFmtId="38" fontId="13" fillId="3" borderId="7" xfId="0" applyNumberFormat="1" applyFont="1" applyFill="1" applyBorder="1" applyAlignment="1">
      <alignment horizontal="center" vertical="center"/>
    </xf>
    <xf numFmtId="38" fontId="13" fillId="3" borderId="6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38" fontId="12" fillId="0" borderId="13" xfId="0" applyNumberFormat="1" applyFont="1" applyBorder="1" applyAlignment="1">
      <alignment horizontal="center" vertical="center"/>
    </xf>
    <xf numFmtId="38" fontId="12" fillId="0" borderId="11" xfId="0" applyNumberFormat="1" applyFont="1" applyBorder="1" applyAlignment="1">
      <alignment horizontal="center" vertical="center"/>
    </xf>
    <xf numFmtId="38" fontId="7" fillId="3" borderId="18" xfId="0" applyNumberFormat="1" applyFont="1" applyFill="1" applyBorder="1" applyAlignment="1">
      <alignment horizontal="center" vertical="center"/>
    </xf>
    <xf numFmtId="3" fontId="9" fillId="4" borderId="0" xfId="0" applyNumberFormat="1" applyFont="1" applyFill="1" applyAlignment="1">
      <alignment horizontal="center" vertical="center"/>
    </xf>
    <xf numFmtId="3" fontId="9" fillId="4" borderId="21" xfId="0" applyNumberFormat="1" applyFont="1" applyFill="1" applyBorder="1" applyAlignment="1">
      <alignment horizontal="center" vertical="center"/>
    </xf>
    <xf numFmtId="38" fontId="7" fillId="3" borderId="24" xfId="0" applyNumberFormat="1" applyFont="1" applyFill="1" applyBorder="1" applyAlignment="1">
      <alignment horizontal="center" vertical="center"/>
    </xf>
    <xf numFmtId="3" fontId="7" fillId="0" borderId="26" xfId="0" applyNumberFormat="1" applyFont="1" applyBorder="1" applyAlignment="1">
      <alignment horizontal="center" vertical="center"/>
    </xf>
    <xf numFmtId="3" fontId="9" fillId="4" borderId="25" xfId="0" applyNumberFormat="1" applyFont="1" applyFill="1" applyBorder="1" applyAlignment="1">
      <alignment horizontal="center" vertical="center"/>
    </xf>
    <xf numFmtId="3" fontId="9" fillId="4" borderId="26" xfId="0" applyNumberFormat="1" applyFont="1" applyFill="1" applyBorder="1" applyAlignment="1">
      <alignment horizontal="center" vertical="center"/>
    </xf>
    <xf numFmtId="38" fontId="7" fillId="0" borderId="26" xfId="0" applyNumberFormat="1" applyFont="1" applyBorder="1" applyAlignment="1">
      <alignment horizontal="center" vertical="center"/>
    </xf>
    <xf numFmtId="38" fontId="13" fillId="3" borderId="24" xfId="0" applyNumberFormat="1" applyFont="1" applyFill="1" applyBorder="1" applyAlignment="1">
      <alignment horizontal="center" vertical="center"/>
    </xf>
    <xf numFmtId="38" fontId="12" fillId="0" borderId="28" xfId="0" applyNumberFormat="1" applyFont="1" applyBorder="1" applyAlignment="1">
      <alignment horizontal="center" vertical="center"/>
    </xf>
    <xf numFmtId="38" fontId="12" fillId="0" borderId="30" xfId="0" applyNumberFormat="1" applyFont="1" applyBorder="1" applyAlignment="1">
      <alignment horizontal="center" vertical="center"/>
    </xf>
    <xf numFmtId="49" fontId="14" fillId="5" borderId="31" xfId="0" applyNumberFormat="1" applyFont="1" applyFill="1" applyBorder="1" applyAlignment="1">
      <alignment horizontal="center" vertical="center" wrapText="1"/>
    </xf>
    <xf numFmtId="49" fontId="14" fillId="5" borderId="20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center" vertical="center" wrapText="1"/>
    </xf>
    <xf numFmtId="49" fontId="5" fillId="2" borderId="32" xfId="0" applyNumberFormat="1" applyFont="1" applyFill="1" applyBorder="1" applyAlignment="1">
      <alignment horizontal="center" vertical="center" wrapText="1"/>
    </xf>
    <xf numFmtId="38" fontId="16" fillId="6" borderId="17" xfId="0" applyNumberFormat="1" applyFont="1" applyFill="1" applyBorder="1" applyAlignment="1">
      <alignment horizontal="center" vertical="center"/>
    </xf>
    <xf numFmtId="38" fontId="16" fillId="6" borderId="22" xfId="0" applyNumberFormat="1" applyFont="1" applyFill="1" applyBorder="1" applyAlignment="1">
      <alignment horizontal="center" vertical="center"/>
    </xf>
    <xf numFmtId="3" fontId="16" fillId="0" borderId="25" xfId="0" applyNumberFormat="1" applyFont="1" applyBorder="1" applyAlignment="1">
      <alignment horizontal="center" vertical="center"/>
    </xf>
    <xf numFmtId="3" fontId="16" fillId="0" borderId="21" xfId="0" applyNumberFormat="1" applyFont="1" applyBorder="1" applyAlignment="1">
      <alignment horizontal="center" vertical="center"/>
    </xf>
    <xf numFmtId="38" fontId="16" fillId="0" borderId="25" xfId="0" applyNumberFormat="1" applyFont="1" applyBorder="1" applyAlignment="1">
      <alignment horizontal="center" vertical="center"/>
    </xf>
    <xf numFmtId="38" fontId="16" fillId="0" borderId="21" xfId="0" applyNumberFormat="1" applyFont="1" applyBorder="1" applyAlignment="1">
      <alignment horizontal="center" vertical="center"/>
    </xf>
    <xf numFmtId="38" fontId="8" fillId="0" borderId="27" xfId="0" applyNumberFormat="1" applyFont="1" applyBorder="1" applyAlignment="1">
      <alignment horizontal="center" vertical="center"/>
    </xf>
    <xf numFmtId="38" fontId="8" fillId="0" borderId="23" xfId="0" applyNumberFormat="1" applyFont="1" applyBorder="1" applyAlignment="1">
      <alignment horizontal="center" vertical="center"/>
    </xf>
    <xf numFmtId="38" fontId="8" fillId="0" borderId="29" xfId="0" applyNumberFormat="1" applyFont="1" applyBorder="1" applyAlignment="1">
      <alignment horizontal="center" vertical="center"/>
    </xf>
    <xf numFmtId="38" fontId="8" fillId="0" borderId="19" xfId="0" applyNumberFormat="1" applyFont="1" applyBorder="1" applyAlignment="1">
      <alignment horizontal="center" vertical="center"/>
    </xf>
    <xf numFmtId="38" fontId="16" fillId="6" borderId="6" xfId="0" applyNumberFormat="1" applyFont="1" applyFill="1" applyBorder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38" fontId="16" fillId="0" borderId="0" xfId="0" applyNumberFormat="1" applyFont="1" applyAlignment="1">
      <alignment horizontal="center" vertical="center"/>
    </xf>
    <xf numFmtId="38" fontId="8" fillId="0" borderId="5" xfId="0" applyNumberFormat="1" applyFont="1" applyBorder="1" applyAlignment="1">
      <alignment horizontal="center" vertical="center"/>
    </xf>
    <xf numFmtId="38" fontId="8" fillId="0" borderId="11" xfId="0" applyNumberFormat="1" applyFont="1" applyBorder="1" applyAlignment="1">
      <alignment horizontal="center" vertical="center"/>
    </xf>
    <xf numFmtId="38" fontId="16" fillId="7" borderId="0" xfId="0" applyNumberFormat="1" applyFont="1" applyFill="1" applyAlignment="1">
      <alignment horizontal="center" vertical="center"/>
    </xf>
    <xf numFmtId="3" fontId="7" fillId="7" borderId="10" xfId="0" applyNumberFormat="1" applyFont="1" applyFill="1" applyBorder="1" applyAlignment="1">
      <alignment horizontal="center" vertical="center"/>
    </xf>
    <xf numFmtId="38" fontId="9" fillId="4" borderId="10" xfId="0" applyNumberFormat="1" applyFont="1" applyFill="1" applyBorder="1" applyAlignment="1">
      <alignment horizontal="center" vertical="center"/>
    </xf>
    <xf numFmtId="38" fontId="8" fillId="0" borderId="8" xfId="0" applyNumberFormat="1" applyFont="1" applyBorder="1" applyAlignment="1">
      <alignment horizontal="center" vertical="center"/>
    </xf>
    <xf numFmtId="38" fontId="1" fillId="0" borderId="0" xfId="0" applyNumberFormat="1" applyFont="1" applyAlignment="1">
      <alignment horizontal="center" vertical="center"/>
    </xf>
    <xf numFmtId="38" fontId="0" fillId="0" borderId="0" xfId="0" applyNumberFormat="1" applyAlignment="1">
      <alignment vertical="center"/>
    </xf>
    <xf numFmtId="0" fontId="1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18" xfId="0" applyNumberFormat="1" applyFont="1" applyFill="1" applyBorder="1" applyAlignment="1">
      <alignment horizontal="center" vertical="center" wrapText="1"/>
    </xf>
    <xf numFmtId="49" fontId="5" fillId="2" borderId="33" xfId="0" applyNumberFormat="1" applyFont="1" applyFill="1" applyBorder="1" applyAlignment="1">
      <alignment horizontal="center" vertical="center" wrapText="1"/>
    </xf>
    <xf numFmtId="49" fontId="5" fillId="2" borderId="34" xfId="0" applyNumberFormat="1" applyFont="1" applyFill="1" applyBorder="1" applyAlignment="1">
      <alignment horizontal="center" vertical="center" wrapText="1"/>
    </xf>
    <xf numFmtId="49" fontId="5" fillId="2" borderId="33" xfId="0" applyNumberFormat="1" applyFont="1" applyFill="1" applyBorder="1" applyAlignment="1">
      <alignment horizontal="center" vertical="center"/>
    </xf>
    <xf numFmtId="49" fontId="5" fillId="2" borderId="34" xfId="0" applyNumberFormat="1" applyFont="1" applyFill="1" applyBorder="1" applyAlignment="1">
      <alignment horizontal="center" vertical="center"/>
    </xf>
    <xf numFmtId="49" fontId="5" fillId="2" borderId="35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B1:M73"/>
  <sheetViews>
    <sheetView showGridLines="0" topLeftCell="A46" zoomScaleNormal="100" workbookViewId="0">
      <selection activeCell="B68" sqref="B68"/>
    </sheetView>
  </sheetViews>
  <sheetFormatPr defaultRowHeight="12.75" x14ac:dyDescent="0.2"/>
  <cols>
    <col min="1" max="1" width="3.85546875" style="1" customWidth="1"/>
    <col min="2" max="2" width="24" style="1" customWidth="1"/>
    <col min="3" max="3" width="13.7109375" style="3" customWidth="1"/>
    <col min="4" max="4" width="15.7109375" style="3" customWidth="1"/>
    <col min="5" max="10" width="13.7109375" style="3" customWidth="1"/>
    <col min="11" max="16384" width="9.140625" style="1"/>
  </cols>
  <sheetData>
    <row r="1" spans="2:13" ht="15.75" x14ac:dyDescent="0.2">
      <c r="B1" s="60" t="s">
        <v>49</v>
      </c>
      <c r="C1" s="60"/>
      <c r="D1" s="60"/>
      <c r="E1" s="60"/>
      <c r="F1" s="60"/>
      <c r="G1" s="60"/>
      <c r="H1" s="60"/>
      <c r="I1" s="60"/>
      <c r="J1" s="60"/>
    </row>
    <row r="2" spans="2:13" ht="15" customHeight="1" x14ac:dyDescent="0.2">
      <c r="B2" s="61" t="s">
        <v>38</v>
      </c>
      <c r="C2" s="61"/>
      <c r="D2" s="61"/>
      <c r="E2" s="61"/>
      <c r="F2" s="61"/>
      <c r="G2" s="61"/>
      <c r="H2" s="61"/>
      <c r="I2" s="61"/>
      <c r="J2" s="61"/>
    </row>
    <row r="3" spans="2:13" ht="14.25" customHeight="1" x14ac:dyDescent="0.2">
      <c r="B3" s="62">
        <v>2016</v>
      </c>
      <c r="C3" s="62"/>
      <c r="D3" s="62"/>
      <c r="E3" s="62"/>
      <c r="F3" s="62"/>
      <c r="G3" s="62"/>
      <c r="H3" s="62"/>
      <c r="I3" s="62"/>
      <c r="J3" s="62"/>
    </row>
    <row r="4" spans="2:13" ht="9.75" customHeight="1" thickBot="1" x14ac:dyDescent="0.25">
      <c r="C4" s="1"/>
      <c r="D4" s="1"/>
      <c r="E4" s="1"/>
      <c r="F4" s="1"/>
      <c r="G4" s="1"/>
      <c r="H4" s="1"/>
      <c r="I4" s="1"/>
      <c r="J4" s="1"/>
    </row>
    <row r="5" spans="2:13" ht="21.75" customHeight="1" thickTop="1" x14ac:dyDescent="0.2">
      <c r="B5" s="69" t="s">
        <v>45</v>
      </c>
      <c r="C5" s="63" t="s">
        <v>46</v>
      </c>
      <c r="D5" s="64"/>
      <c r="E5" s="64"/>
      <c r="F5" s="64"/>
      <c r="G5" s="64"/>
      <c r="H5" s="64"/>
      <c r="I5" s="64"/>
      <c r="J5" s="64"/>
    </row>
    <row r="6" spans="2:13" ht="17.25" customHeight="1" x14ac:dyDescent="0.2">
      <c r="B6" s="70"/>
      <c r="C6" s="66" t="s">
        <v>48</v>
      </c>
      <c r="D6" s="65" t="s">
        <v>47</v>
      </c>
      <c r="E6" s="65"/>
      <c r="F6" s="65"/>
      <c r="G6" s="65"/>
      <c r="H6" s="65"/>
      <c r="I6" s="65"/>
      <c r="J6" s="65"/>
    </row>
    <row r="7" spans="2:13" ht="36.75" customHeight="1" x14ac:dyDescent="0.2">
      <c r="B7" s="70"/>
      <c r="C7" s="67"/>
      <c r="D7" s="74" t="s">
        <v>50</v>
      </c>
      <c r="E7" s="75"/>
      <c r="F7" s="75"/>
      <c r="G7" s="76" t="s">
        <v>51</v>
      </c>
      <c r="H7" s="77"/>
      <c r="I7" s="78"/>
      <c r="J7" s="72" t="s">
        <v>52</v>
      </c>
    </row>
    <row r="8" spans="2:13" ht="36.75" customHeight="1" x14ac:dyDescent="0.2">
      <c r="B8" s="71"/>
      <c r="C8" s="68"/>
      <c r="D8" s="35" t="s">
        <v>67</v>
      </c>
      <c r="E8" s="36" t="s">
        <v>68</v>
      </c>
      <c r="F8" s="37" t="s">
        <v>69</v>
      </c>
      <c r="G8" s="35" t="s">
        <v>71</v>
      </c>
      <c r="H8" s="36" t="s">
        <v>66</v>
      </c>
      <c r="I8" s="38" t="s">
        <v>70</v>
      </c>
      <c r="J8" s="73"/>
    </row>
    <row r="9" spans="2:13" ht="17.25" customHeight="1" x14ac:dyDescent="0.2">
      <c r="B9" s="6" t="s">
        <v>0</v>
      </c>
      <c r="C9" s="13">
        <f>SUM(C10:C12,C14:C15,C17,C19)</f>
        <v>687038.20246884006</v>
      </c>
      <c r="D9" s="49">
        <f>SUM(D10:D12,D14:D15,D17,D19)</f>
        <v>165610.2572274</v>
      </c>
      <c r="E9" s="40">
        <f>SUM(E10:E12,E14:E15,E17,E19)</f>
        <v>104930</v>
      </c>
      <c r="F9" s="24">
        <f t="shared" ref="F9:F26" si="0">SUM(D9:E9)</f>
        <v>270540.25722739997</v>
      </c>
      <c r="G9" s="39">
        <f>G10+G11+G12+G14+G15+G17+G19</f>
        <v>241774.93573472998</v>
      </c>
      <c r="H9" s="40">
        <f t="shared" ref="H9:I9" si="1">H10+H11+H12+H14+H15+H17+H19</f>
        <v>21794.72833355</v>
      </c>
      <c r="I9" s="27">
        <f t="shared" si="1"/>
        <v>263569.66406828002</v>
      </c>
      <c r="J9" s="10">
        <f>J10+J11+J12+J14+J15+J17+J19</f>
        <v>152928.28117316001</v>
      </c>
      <c r="M9" s="59"/>
    </row>
    <row r="10" spans="2:13" x14ac:dyDescent="0.2">
      <c r="B10" s="7" t="s">
        <v>1</v>
      </c>
      <c r="C10" s="14">
        <f>SUM(F10,I10,J10)</f>
        <v>75109.339041090003</v>
      </c>
      <c r="D10" s="50">
        <v>33162.33531961</v>
      </c>
      <c r="E10" s="42">
        <v>14412</v>
      </c>
      <c r="F10" s="11">
        <f t="shared" si="0"/>
        <v>47574.33531961</v>
      </c>
      <c r="G10" s="41">
        <v>11428.04417553</v>
      </c>
      <c r="H10" s="42">
        <v>399.41490829999998</v>
      </c>
      <c r="I10" s="28">
        <f t="shared" ref="I10:I26" si="2">SUM(G10:H10)</f>
        <v>11827.459083829999</v>
      </c>
      <c r="J10" s="11">
        <v>15707.54463765</v>
      </c>
      <c r="M10" s="59"/>
    </row>
    <row r="11" spans="2:13" x14ac:dyDescent="0.2">
      <c r="B11" s="7" t="s">
        <v>2</v>
      </c>
      <c r="C11" s="14">
        <f>SUM(F11,I11,J11)</f>
        <v>24166.08279565</v>
      </c>
      <c r="D11" s="50">
        <v>5072.49612368</v>
      </c>
      <c r="E11" s="42">
        <v>1925</v>
      </c>
      <c r="F11" s="11">
        <f t="shared" si="0"/>
        <v>6997.49612368</v>
      </c>
      <c r="G11" s="41">
        <v>9343.2892657900011</v>
      </c>
      <c r="H11" s="42">
        <v>2367.7461992799999</v>
      </c>
      <c r="I11" s="28">
        <f t="shared" si="2"/>
        <v>11711.035465070001</v>
      </c>
      <c r="J11" s="11">
        <v>5457.5512068999997</v>
      </c>
      <c r="M11" s="59"/>
    </row>
    <row r="12" spans="2:13" x14ac:dyDescent="0.2">
      <c r="B12" s="7" t="s">
        <v>3</v>
      </c>
      <c r="C12" s="14">
        <f>SUM(F12,I12,J12)</f>
        <v>165536.28085159999</v>
      </c>
      <c r="D12" s="50">
        <v>20414.094471960001</v>
      </c>
      <c r="E12" s="42">
        <v>22216</v>
      </c>
      <c r="F12" s="11">
        <f t="shared" si="0"/>
        <v>42630.094471960001</v>
      </c>
      <c r="G12" s="41">
        <v>66732.713465349996</v>
      </c>
      <c r="H12" s="42">
        <v>5642.8192701400003</v>
      </c>
      <c r="I12" s="28">
        <f t="shared" si="2"/>
        <v>72375.532735489993</v>
      </c>
      <c r="J12" s="11">
        <v>50530.653644149999</v>
      </c>
      <c r="M12" s="59"/>
    </row>
    <row r="13" spans="2:13" x14ac:dyDescent="0.2">
      <c r="B13" s="8" t="s">
        <v>53</v>
      </c>
      <c r="C13" s="15">
        <f>SUM(F13,I13,J13)</f>
        <v>111149.11233271999</v>
      </c>
      <c r="D13" s="25">
        <v>11650.626684880001</v>
      </c>
      <c r="E13" s="26">
        <v>6531</v>
      </c>
      <c r="F13" s="25">
        <f t="shared" si="0"/>
        <v>18181.626684880001</v>
      </c>
      <c r="G13" s="29">
        <v>42200.43114945</v>
      </c>
      <c r="H13" s="26">
        <v>4900.0601658100004</v>
      </c>
      <c r="I13" s="30">
        <f t="shared" si="2"/>
        <v>47100.491315259998</v>
      </c>
      <c r="J13" s="25">
        <v>45866.994332579998</v>
      </c>
      <c r="M13" s="59"/>
    </row>
    <row r="14" spans="2:13" x14ac:dyDescent="0.2">
      <c r="B14" s="7" t="s">
        <v>4</v>
      </c>
      <c r="C14" s="14">
        <f t="shared" ref="C14:C19" si="3">SUM(F14,I14,J14)</f>
        <v>19720.603920449998</v>
      </c>
      <c r="D14" s="50">
        <v>3845.2437194399999</v>
      </c>
      <c r="E14" s="42">
        <v>1691</v>
      </c>
      <c r="F14" s="11">
        <f t="shared" si="0"/>
        <v>5536.2437194399999</v>
      </c>
      <c r="G14" s="41">
        <v>7743.5422623300001</v>
      </c>
      <c r="H14" s="42">
        <v>1786.5421795699999</v>
      </c>
      <c r="I14" s="28">
        <f t="shared" si="2"/>
        <v>9530.0844419000005</v>
      </c>
      <c r="J14" s="11">
        <v>4654.2757591099999</v>
      </c>
      <c r="M14" s="59"/>
    </row>
    <row r="15" spans="2:13" x14ac:dyDescent="0.2">
      <c r="B15" s="7" t="s">
        <v>5</v>
      </c>
      <c r="C15" s="14">
        <f t="shared" si="3"/>
        <v>327432.52443728998</v>
      </c>
      <c r="D15" s="50">
        <v>88675.46923250999</v>
      </c>
      <c r="E15" s="42">
        <v>54079</v>
      </c>
      <c r="F15" s="11">
        <f t="shared" si="0"/>
        <v>142754.46923250999</v>
      </c>
      <c r="G15" s="41">
        <v>123585.81299175</v>
      </c>
      <c r="H15" s="42">
        <v>7691.7504552299997</v>
      </c>
      <c r="I15" s="28">
        <f t="shared" si="2"/>
        <v>131277.56344698</v>
      </c>
      <c r="J15" s="11">
        <v>53400.491757800002</v>
      </c>
      <c r="M15" s="59"/>
    </row>
    <row r="16" spans="2:13" x14ac:dyDescent="0.2">
      <c r="B16" s="8" t="s">
        <v>8</v>
      </c>
      <c r="C16" s="15">
        <f>SUM(F16,I16,J16)</f>
        <v>63693.80325356</v>
      </c>
      <c r="D16" s="25">
        <v>6821.1313434200001</v>
      </c>
      <c r="E16" s="26">
        <v>9156</v>
      </c>
      <c r="F16" s="25">
        <f t="shared" si="0"/>
        <v>15977.13134342</v>
      </c>
      <c r="G16" s="29">
        <v>33772.501568020001</v>
      </c>
      <c r="H16" s="26">
        <v>0</v>
      </c>
      <c r="I16" s="30">
        <f t="shared" si="2"/>
        <v>33772.501568020001</v>
      </c>
      <c r="J16" s="25">
        <v>13944.17034212</v>
      </c>
      <c r="M16" s="59"/>
    </row>
    <row r="17" spans="2:13" x14ac:dyDescent="0.2">
      <c r="B17" s="7" t="s">
        <v>6</v>
      </c>
      <c r="C17" s="14">
        <f t="shared" si="3"/>
        <v>30154.29628468</v>
      </c>
      <c r="D17" s="50">
        <v>2528.2085522699999</v>
      </c>
      <c r="E17" s="42">
        <v>4184</v>
      </c>
      <c r="F17" s="11">
        <f t="shared" si="0"/>
        <v>6712.2085522699999</v>
      </c>
      <c r="G17" s="41">
        <v>15783.6670232</v>
      </c>
      <c r="H17" s="42">
        <v>1399.5458241399999</v>
      </c>
      <c r="I17" s="28">
        <f t="shared" si="2"/>
        <v>17183.212847340001</v>
      </c>
      <c r="J17" s="11">
        <v>6258.8748850700003</v>
      </c>
      <c r="M17" s="59"/>
    </row>
    <row r="18" spans="2:13" x14ac:dyDescent="0.2">
      <c r="B18" s="8" t="s">
        <v>54</v>
      </c>
      <c r="C18" s="15">
        <f t="shared" si="3"/>
        <v>22648.841127790001</v>
      </c>
      <c r="D18" s="25">
        <v>1872.6360471800001</v>
      </c>
      <c r="E18" s="26">
        <v>2017</v>
      </c>
      <c r="F18" s="25">
        <f t="shared" si="0"/>
        <v>3889.6360471799999</v>
      </c>
      <c r="G18" s="29">
        <v>12122.975963750001</v>
      </c>
      <c r="H18" s="26">
        <v>1399.5458241399999</v>
      </c>
      <c r="I18" s="30">
        <f t="shared" si="2"/>
        <v>13522.52178789</v>
      </c>
      <c r="J18" s="25">
        <v>5236.6832927200003</v>
      </c>
      <c r="M18" s="59"/>
    </row>
    <row r="19" spans="2:13" x14ac:dyDescent="0.2">
      <c r="B19" s="7" t="s">
        <v>7</v>
      </c>
      <c r="C19" s="14">
        <f t="shared" si="3"/>
        <v>44919.075138079999</v>
      </c>
      <c r="D19" s="51">
        <v>11912.40980793</v>
      </c>
      <c r="E19" s="44">
        <v>6423</v>
      </c>
      <c r="F19" s="12">
        <f t="shared" si="0"/>
        <v>18335.409807930002</v>
      </c>
      <c r="G19" s="43">
        <v>7157.8665507800006</v>
      </c>
      <c r="H19" s="44">
        <v>2506.9094968899999</v>
      </c>
      <c r="I19" s="31">
        <f t="shared" si="2"/>
        <v>9664.7760476700005</v>
      </c>
      <c r="J19" s="12">
        <v>16918.889282479999</v>
      </c>
      <c r="M19" s="59"/>
    </row>
    <row r="20" spans="2:13" ht="17.25" customHeight="1" x14ac:dyDescent="0.2">
      <c r="B20" s="6" t="s">
        <v>9</v>
      </c>
      <c r="C20" s="13">
        <f>SUM(C21,C23,C25,C27,C29,C31,C33,C35,C37)</f>
        <v>1738489.6827787298</v>
      </c>
      <c r="D20" s="49">
        <f>D21+D23+D25+D27+D29+D31+D33+D35+D37</f>
        <v>356824.38594027999</v>
      </c>
      <c r="E20" s="40">
        <f>E21+E23+E25+E27+E29+E31+E33+E35+E37</f>
        <v>227918</v>
      </c>
      <c r="F20" s="10">
        <f t="shared" si="0"/>
        <v>584742.38594028004</v>
      </c>
      <c r="G20" s="39">
        <f t="shared" ref="G20" si="4">G21+G23+G25+G27+G29+G31+G33+G35+G37</f>
        <v>450319.95188004</v>
      </c>
      <c r="H20" s="40">
        <f>H21+H23+H25+H27+H29+H31+H33+H35+H37</f>
        <v>30542.33887403</v>
      </c>
      <c r="I20" s="27">
        <f t="shared" si="2"/>
        <v>480862.29075406998</v>
      </c>
      <c r="J20" s="10">
        <f>J21+J23+J25+J27+J29+J31+J33+J35+J37</f>
        <v>672885.00608438009</v>
      </c>
      <c r="M20" s="59"/>
    </row>
    <row r="21" spans="2:13" x14ac:dyDescent="0.2">
      <c r="B21" s="7" t="s">
        <v>10</v>
      </c>
      <c r="C21" s="16">
        <f t="shared" ref="C21:C28" si="5">SUM(F21,I21,J21)</f>
        <v>371620.58177017997</v>
      </c>
      <c r="D21" s="51">
        <v>197950.79531965</v>
      </c>
      <c r="E21" s="44">
        <v>49209</v>
      </c>
      <c r="F21" s="12">
        <f t="shared" si="0"/>
        <v>247159.79531965</v>
      </c>
      <c r="G21" s="43">
        <v>68194.871993929992</v>
      </c>
      <c r="H21" s="44">
        <v>13944.44516316</v>
      </c>
      <c r="I21" s="31">
        <f t="shared" si="2"/>
        <v>82139.317157089987</v>
      </c>
      <c r="J21" s="12">
        <v>42321.469293440001</v>
      </c>
      <c r="M21" s="59"/>
    </row>
    <row r="22" spans="2:13" x14ac:dyDescent="0.2">
      <c r="B22" s="8" t="s">
        <v>55</v>
      </c>
      <c r="C22" s="15">
        <f t="shared" si="5"/>
        <v>52185.982658110006</v>
      </c>
      <c r="D22" s="25">
        <v>3483.65283434</v>
      </c>
      <c r="E22" s="26">
        <v>4114</v>
      </c>
      <c r="F22" s="25">
        <f t="shared" si="0"/>
        <v>7597.6528343400005</v>
      </c>
      <c r="G22" s="29">
        <v>13722.794409040001</v>
      </c>
      <c r="H22" s="26">
        <v>12497.06749571</v>
      </c>
      <c r="I22" s="30">
        <f t="shared" si="2"/>
        <v>26219.861904750003</v>
      </c>
      <c r="J22" s="25">
        <v>18368.46791902</v>
      </c>
      <c r="M22" s="59"/>
    </row>
    <row r="23" spans="2:13" x14ac:dyDescent="0.2">
      <c r="B23" s="7" t="s">
        <v>11</v>
      </c>
      <c r="C23" s="16">
        <f t="shared" si="5"/>
        <v>113682.98681368001</v>
      </c>
      <c r="D23" s="51">
        <v>43931.222048159994</v>
      </c>
      <c r="E23" s="44">
        <v>29222</v>
      </c>
      <c r="F23" s="12">
        <f t="shared" si="0"/>
        <v>73153.222048159994</v>
      </c>
      <c r="G23" s="43">
        <v>27089.596657180002</v>
      </c>
      <c r="H23" s="44">
        <v>0</v>
      </c>
      <c r="I23" s="31">
        <f t="shared" si="2"/>
        <v>27089.596657180002</v>
      </c>
      <c r="J23" s="12">
        <v>13440.16810834</v>
      </c>
      <c r="M23" s="59"/>
    </row>
    <row r="24" spans="2:13" x14ac:dyDescent="0.2">
      <c r="B24" s="8" t="s">
        <v>56</v>
      </c>
      <c r="C24" s="15">
        <f t="shared" si="5"/>
        <v>42457.873719809999</v>
      </c>
      <c r="D24" s="25">
        <v>19573.392614470002</v>
      </c>
      <c r="E24" s="26">
        <v>5547</v>
      </c>
      <c r="F24" s="25">
        <f t="shared" si="0"/>
        <v>25120.392614470002</v>
      </c>
      <c r="G24" s="29">
        <v>10678.954024870001</v>
      </c>
      <c r="H24" s="26">
        <v>0</v>
      </c>
      <c r="I24" s="30">
        <f t="shared" si="2"/>
        <v>10678.954024870001</v>
      </c>
      <c r="J24" s="25">
        <v>6658.5270804700003</v>
      </c>
      <c r="M24" s="59"/>
    </row>
    <row r="25" spans="2:13" x14ac:dyDescent="0.2">
      <c r="B25" s="7" t="s">
        <v>12</v>
      </c>
      <c r="C25" s="55">
        <f t="shared" si="5"/>
        <v>245669.36888210001</v>
      </c>
      <c r="D25" s="51">
        <v>26215.22491574</v>
      </c>
      <c r="E25" s="44">
        <v>5522</v>
      </c>
      <c r="F25" s="12">
        <f t="shared" si="0"/>
        <v>31737.22491574</v>
      </c>
      <c r="G25" s="43">
        <v>72370.137335649997</v>
      </c>
      <c r="H25" s="44">
        <v>1732.2784254799999</v>
      </c>
      <c r="I25" s="31">
        <f t="shared" si="2"/>
        <v>74102.415761130003</v>
      </c>
      <c r="J25" s="12">
        <v>139829.72820523</v>
      </c>
      <c r="M25" s="59"/>
    </row>
    <row r="26" spans="2:13" x14ac:dyDescent="0.2">
      <c r="B26" s="8" t="s">
        <v>19</v>
      </c>
      <c r="C26" s="15">
        <f t="shared" si="5"/>
        <v>123783.11208474</v>
      </c>
      <c r="D26" s="25">
        <v>5318.8560872899998</v>
      </c>
      <c r="E26" s="26">
        <v>342</v>
      </c>
      <c r="F26" s="25">
        <f t="shared" si="0"/>
        <v>5660.8560872899998</v>
      </c>
      <c r="G26" s="29">
        <v>38523.20511961</v>
      </c>
      <c r="H26" s="26">
        <v>1732.2784254799999</v>
      </c>
      <c r="I26" s="30">
        <f t="shared" si="2"/>
        <v>40255.483545089999</v>
      </c>
      <c r="J26" s="25">
        <v>77866.772452360005</v>
      </c>
      <c r="M26" s="59"/>
    </row>
    <row r="27" spans="2:13" x14ac:dyDescent="0.2">
      <c r="B27" s="7" t="s">
        <v>13</v>
      </c>
      <c r="C27" s="55">
        <f t="shared" si="5"/>
        <v>88992.06963523</v>
      </c>
      <c r="D27" s="51">
        <v>7592.7120073299993</v>
      </c>
      <c r="E27" s="44">
        <v>13105</v>
      </c>
      <c r="F27" s="12">
        <f t="shared" ref="F27" si="6">SUM(D27:E27)</f>
        <v>20697.712007329999</v>
      </c>
      <c r="G27" s="43">
        <v>27384.257984</v>
      </c>
      <c r="H27" s="44">
        <v>2359.3064574999999</v>
      </c>
      <c r="I27" s="31">
        <f t="shared" ref="I27" si="7">SUM(G27:H27)</f>
        <v>29743.564441499999</v>
      </c>
      <c r="J27" s="12">
        <v>38550.793186399998</v>
      </c>
      <c r="M27" s="59"/>
    </row>
    <row r="28" spans="2:13" x14ac:dyDescent="0.2">
      <c r="B28" s="8" t="s">
        <v>57</v>
      </c>
      <c r="C28" s="15">
        <f t="shared" si="5"/>
        <v>38096.027750540001</v>
      </c>
      <c r="D28" s="25">
        <v>772.8137375</v>
      </c>
      <c r="E28" s="26">
        <v>1020</v>
      </c>
      <c r="F28" s="25">
        <f t="shared" ref="F28:F61" si="8">SUM(D28:E28)</f>
        <v>1792.8137375000001</v>
      </c>
      <c r="G28" s="29">
        <v>14368.86585185</v>
      </c>
      <c r="H28" s="26">
        <v>2359.3064574999999</v>
      </c>
      <c r="I28" s="30">
        <f t="shared" ref="I28:I61" si="9">SUM(G28:H28)</f>
        <v>16728.17230935</v>
      </c>
      <c r="J28" s="25">
        <v>19575.04170369</v>
      </c>
      <c r="M28" s="59"/>
    </row>
    <row r="29" spans="2:13" x14ac:dyDescent="0.2">
      <c r="B29" s="7" t="s">
        <v>14</v>
      </c>
      <c r="C29" s="16">
        <f t="shared" ref="C29:C38" si="10">SUM(F29,I29,J29)</f>
        <v>103776.74390017</v>
      </c>
      <c r="D29" s="51">
        <v>6202.5611099500002</v>
      </c>
      <c r="E29" s="44">
        <v>20090</v>
      </c>
      <c r="F29" s="12">
        <f t="shared" si="8"/>
        <v>26292.561109950002</v>
      </c>
      <c r="G29" s="43">
        <v>29168.11354704</v>
      </c>
      <c r="H29" s="44">
        <v>1826.5278607400001</v>
      </c>
      <c r="I29" s="31">
        <f t="shared" si="9"/>
        <v>30994.64140778</v>
      </c>
      <c r="J29" s="12">
        <v>46489.541382440002</v>
      </c>
      <c r="M29" s="59"/>
    </row>
    <row r="30" spans="2:13" x14ac:dyDescent="0.2">
      <c r="B30" s="8" t="s">
        <v>58</v>
      </c>
      <c r="C30" s="15">
        <f t="shared" si="10"/>
        <v>32175.764325280001</v>
      </c>
      <c r="D30" s="25">
        <v>716.68475592000004</v>
      </c>
      <c r="E30" s="26">
        <v>3760</v>
      </c>
      <c r="F30" s="25">
        <f t="shared" si="8"/>
        <v>4476.6847559199996</v>
      </c>
      <c r="G30" s="29">
        <v>12011.726855000001</v>
      </c>
      <c r="H30" s="26">
        <v>260.46106080999999</v>
      </c>
      <c r="I30" s="30">
        <f t="shared" si="9"/>
        <v>12272.18791581</v>
      </c>
      <c r="J30" s="25">
        <v>15426.891653549999</v>
      </c>
      <c r="M30" s="59"/>
    </row>
    <row r="31" spans="2:13" x14ac:dyDescent="0.2">
      <c r="B31" s="7" t="s">
        <v>15</v>
      </c>
      <c r="C31" s="16">
        <f t="shared" si="10"/>
        <v>244654.56921007001</v>
      </c>
      <c r="D31" s="51">
        <v>14158.080467039999</v>
      </c>
      <c r="E31" s="44">
        <v>9234</v>
      </c>
      <c r="F31" s="12">
        <f t="shared" si="8"/>
        <v>23392.080467039999</v>
      </c>
      <c r="G31" s="43">
        <v>69525.264170620008</v>
      </c>
      <c r="H31" s="44">
        <v>1243.43680169</v>
      </c>
      <c r="I31" s="31">
        <f t="shared" si="9"/>
        <v>70768.700972310005</v>
      </c>
      <c r="J31" s="12">
        <v>150493.78777072</v>
      </c>
      <c r="M31" s="59"/>
    </row>
    <row r="32" spans="2:13" x14ac:dyDescent="0.2">
      <c r="B32" s="8" t="s">
        <v>20</v>
      </c>
      <c r="C32" s="15">
        <f t="shared" si="10"/>
        <v>114574.07190055</v>
      </c>
      <c r="D32" s="25">
        <v>2589.2257999499998</v>
      </c>
      <c r="E32" s="26">
        <v>515</v>
      </c>
      <c r="F32" s="25">
        <f t="shared" si="8"/>
        <v>3104.2257999499998</v>
      </c>
      <c r="G32" s="29">
        <v>34471.846739679997</v>
      </c>
      <c r="H32" s="26">
        <v>1243.43680169</v>
      </c>
      <c r="I32" s="30">
        <f t="shared" si="9"/>
        <v>35715.283541369994</v>
      </c>
      <c r="J32" s="25">
        <v>75754.562559230006</v>
      </c>
      <c r="M32" s="59"/>
    </row>
    <row r="33" spans="2:13" x14ac:dyDescent="0.2">
      <c r="B33" s="7" t="s">
        <v>16</v>
      </c>
      <c r="C33" s="16">
        <f t="shared" si="10"/>
        <v>107514.67304923</v>
      </c>
      <c r="D33" s="51">
        <v>10247.659575990001</v>
      </c>
      <c r="E33" s="44">
        <v>14774</v>
      </c>
      <c r="F33" s="12">
        <f t="shared" si="8"/>
        <v>25021.659575990001</v>
      </c>
      <c r="G33" s="43">
        <v>30412.150472820002</v>
      </c>
      <c r="H33" s="44">
        <v>1217.7887292999999</v>
      </c>
      <c r="I33" s="31">
        <f t="shared" si="9"/>
        <v>31629.93920212</v>
      </c>
      <c r="J33" s="12">
        <v>50863.07427112</v>
      </c>
      <c r="M33" s="59"/>
    </row>
    <row r="34" spans="2:13" x14ac:dyDescent="0.2">
      <c r="B34" s="8" t="s">
        <v>59</v>
      </c>
      <c r="C34" s="15">
        <f t="shared" si="10"/>
        <v>47849.190604000003</v>
      </c>
      <c r="D34" s="25">
        <v>827.83537061999994</v>
      </c>
      <c r="E34" s="26">
        <v>2412</v>
      </c>
      <c r="F34" s="25">
        <f t="shared" si="8"/>
        <v>3239.83537062</v>
      </c>
      <c r="G34" s="29">
        <v>11682.19289072</v>
      </c>
      <c r="H34" s="26">
        <v>577.65975570000001</v>
      </c>
      <c r="I34" s="30">
        <f t="shared" si="9"/>
        <v>12259.85264642</v>
      </c>
      <c r="J34" s="25">
        <v>32349.502586959999</v>
      </c>
      <c r="M34" s="59"/>
    </row>
    <row r="35" spans="2:13" x14ac:dyDescent="0.2">
      <c r="B35" s="7" t="s">
        <v>17</v>
      </c>
      <c r="C35" s="16">
        <f t="shared" si="10"/>
        <v>70273.385531959997</v>
      </c>
      <c r="D35" s="51">
        <v>2806.9809130200001</v>
      </c>
      <c r="E35" s="44">
        <v>10151</v>
      </c>
      <c r="F35" s="12">
        <f t="shared" si="8"/>
        <v>12957.980913020001</v>
      </c>
      <c r="G35" s="43">
        <v>17515.830900960002</v>
      </c>
      <c r="H35" s="44">
        <v>2315.4327639100002</v>
      </c>
      <c r="I35" s="31">
        <f t="shared" si="9"/>
        <v>19831.263664870003</v>
      </c>
      <c r="J35" s="12">
        <v>37484.140954069997</v>
      </c>
      <c r="M35" s="59"/>
    </row>
    <row r="36" spans="2:13" x14ac:dyDescent="0.2">
      <c r="B36" s="8" t="s">
        <v>60</v>
      </c>
      <c r="C36" s="15">
        <f t="shared" si="10"/>
        <v>31843.744725420001</v>
      </c>
      <c r="D36" s="25">
        <v>854.12852829000008</v>
      </c>
      <c r="E36" s="26">
        <v>844</v>
      </c>
      <c r="F36" s="25">
        <f t="shared" si="8"/>
        <v>1698.1285282900001</v>
      </c>
      <c r="G36" s="29">
        <v>4380.8801233000004</v>
      </c>
      <c r="H36" s="26">
        <v>2315.4327639100002</v>
      </c>
      <c r="I36" s="30">
        <f t="shared" si="9"/>
        <v>6696.3128872100006</v>
      </c>
      <c r="J36" s="25">
        <v>23449.30330992</v>
      </c>
      <c r="M36" s="59"/>
    </row>
    <row r="37" spans="2:13" x14ac:dyDescent="0.2">
      <c r="B37" s="7" t="s">
        <v>18</v>
      </c>
      <c r="C37" s="16">
        <f t="shared" si="10"/>
        <v>392305.30398611003</v>
      </c>
      <c r="D37" s="51">
        <v>47719.149583400002</v>
      </c>
      <c r="E37" s="44">
        <v>76611</v>
      </c>
      <c r="F37" s="12">
        <f t="shared" si="8"/>
        <v>124330.14958339999</v>
      </c>
      <c r="G37" s="43">
        <v>108659.72881783999</v>
      </c>
      <c r="H37" s="44">
        <v>5903.1226722499996</v>
      </c>
      <c r="I37" s="31">
        <f t="shared" si="9"/>
        <v>114562.85149008999</v>
      </c>
      <c r="J37" s="12">
        <v>153412.30291262001</v>
      </c>
      <c r="M37" s="59"/>
    </row>
    <row r="38" spans="2:13" x14ac:dyDescent="0.2">
      <c r="B38" s="8" t="s">
        <v>21</v>
      </c>
      <c r="C38" s="15">
        <f t="shared" si="10"/>
        <v>117648.13767321999</v>
      </c>
      <c r="D38" s="25">
        <v>0</v>
      </c>
      <c r="E38" s="26">
        <v>16242</v>
      </c>
      <c r="F38" s="25">
        <f t="shared" si="8"/>
        <v>16242</v>
      </c>
      <c r="G38" s="29">
        <v>31901.418097559999</v>
      </c>
      <c r="H38" s="26">
        <v>1666.1403931699999</v>
      </c>
      <c r="I38" s="30">
        <f t="shared" si="9"/>
        <v>33567.55849073</v>
      </c>
      <c r="J38" s="25">
        <v>67838.579182489993</v>
      </c>
      <c r="M38" s="59"/>
    </row>
    <row r="39" spans="2:13" ht="17.25" customHeight="1" x14ac:dyDescent="0.2">
      <c r="B39" s="6" t="s">
        <v>22</v>
      </c>
      <c r="C39" s="13">
        <f>C40+C42+C44+C46</f>
        <v>2223470.7683655703</v>
      </c>
      <c r="D39" s="49">
        <f>D40+D42+D44+D46</f>
        <v>64155.439792029996</v>
      </c>
      <c r="E39" s="40">
        <f t="shared" ref="E39:J39" si="11">E40+E42+E44+E46</f>
        <v>126510</v>
      </c>
      <c r="F39" s="10">
        <f t="shared" si="8"/>
        <v>190665.43979203</v>
      </c>
      <c r="G39" s="39">
        <f t="shared" si="11"/>
        <v>590111.53500068001</v>
      </c>
      <c r="H39" s="40">
        <f>H40+H42+H44+H46</f>
        <v>47704.782760549999</v>
      </c>
      <c r="I39" s="27">
        <f t="shared" si="9"/>
        <v>637816.31776123005</v>
      </c>
      <c r="J39" s="10">
        <f t="shared" si="11"/>
        <v>1394989.01081231</v>
      </c>
      <c r="M39" s="59"/>
    </row>
    <row r="40" spans="2:13" x14ac:dyDescent="0.2">
      <c r="B40" s="7" t="s">
        <v>23</v>
      </c>
      <c r="C40" s="16">
        <f t="shared" ref="C40:C47" si="12">SUM(F40,I40,J40)</f>
        <v>438379.41277126002</v>
      </c>
      <c r="D40" s="51">
        <v>7213.1307631700001</v>
      </c>
      <c r="E40" s="44">
        <v>72731</v>
      </c>
      <c r="F40" s="12">
        <f t="shared" si="8"/>
        <v>79944.130763170004</v>
      </c>
      <c r="G40" s="43">
        <v>106638.57082970999</v>
      </c>
      <c r="H40" s="44">
        <v>5297.5799626099997</v>
      </c>
      <c r="I40" s="31">
        <f t="shared" si="9"/>
        <v>111936.15079232</v>
      </c>
      <c r="J40" s="12">
        <v>246499.13121577</v>
      </c>
      <c r="M40" s="59"/>
    </row>
    <row r="41" spans="2:13" x14ac:dyDescent="0.2">
      <c r="B41" s="8" t="s">
        <v>27</v>
      </c>
      <c r="C41" s="15">
        <f t="shared" si="12"/>
        <v>97885.657383900005</v>
      </c>
      <c r="D41" s="25">
        <v>37.080875990000003</v>
      </c>
      <c r="E41" s="26">
        <v>1451</v>
      </c>
      <c r="F41" s="25">
        <f t="shared" si="8"/>
        <v>1488.0808759900001</v>
      </c>
      <c r="G41" s="29">
        <v>32133.67385417</v>
      </c>
      <c r="H41" s="26">
        <v>4357.4683600999997</v>
      </c>
      <c r="I41" s="30">
        <f t="shared" si="9"/>
        <v>36491.142214270003</v>
      </c>
      <c r="J41" s="25">
        <v>59906.434293639999</v>
      </c>
      <c r="M41" s="59"/>
    </row>
    <row r="42" spans="2:13" x14ac:dyDescent="0.2">
      <c r="B42" s="7" t="s">
        <v>24</v>
      </c>
      <c r="C42" s="16">
        <f t="shared" si="12"/>
        <v>82610.906242149998</v>
      </c>
      <c r="D42" s="51">
        <v>3517.17629842</v>
      </c>
      <c r="E42" s="44">
        <v>1464</v>
      </c>
      <c r="F42" s="12">
        <f t="shared" si="8"/>
        <v>4981.1762984199995</v>
      </c>
      <c r="G42" s="43">
        <v>20612.590320920001</v>
      </c>
      <c r="H42" s="44">
        <v>965.72881706999988</v>
      </c>
      <c r="I42" s="31">
        <f t="shared" si="9"/>
        <v>21578.319137990002</v>
      </c>
      <c r="J42" s="12">
        <v>56051.410805740001</v>
      </c>
      <c r="M42" s="59"/>
    </row>
    <row r="43" spans="2:13" x14ac:dyDescent="0.2">
      <c r="B43" s="8" t="s">
        <v>61</v>
      </c>
      <c r="C43" s="56">
        <f t="shared" si="12"/>
        <v>42005.525976229997</v>
      </c>
      <c r="D43" s="25">
        <v>2371.5978744999998</v>
      </c>
      <c r="E43" s="26">
        <v>236</v>
      </c>
      <c r="F43" s="25">
        <f t="shared" si="8"/>
        <v>2607.5978744999998</v>
      </c>
      <c r="G43" s="29">
        <v>10091.333229479998</v>
      </c>
      <c r="H43" s="26">
        <v>628.73610485999995</v>
      </c>
      <c r="I43" s="30">
        <f t="shared" si="9"/>
        <v>10720.069334339998</v>
      </c>
      <c r="J43" s="25">
        <v>28677.85876739</v>
      </c>
      <c r="M43" s="59"/>
    </row>
    <row r="44" spans="2:13" x14ac:dyDescent="0.2">
      <c r="B44" s="7" t="s">
        <v>25</v>
      </c>
      <c r="C44" s="16">
        <f t="shared" si="12"/>
        <v>487260.88518381002</v>
      </c>
      <c r="D44" s="51">
        <v>18297.29554576</v>
      </c>
      <c r="E44" s="44">
        <v>33829</v>
      </c>
      <c r="F44" s="12">
        <f t="shared" si="8"/>
        <v>52126.295545760004</v>
      </c>
      <c r="G44" s="43">
        <v>119066.51724858</v>
      </c>
      <c r="H44" s="44">
        <v>25236.739938250001</v>
      </c>
      <c r="I44" s="31">
        <f t="shared" si="9"/>
        <v>144303.25718682999</v>
      </c>
      <c r="J44" s="12">
        <v>290831.33245122002</v>
      </c>
      <c r="M44" s="59"/>
    </row>
    <row r="45" spans="2:13" x14ac:dyDescent="0.2">
      <c r="B45" s="8" t="s">
        <v>28</v>
      </c>
      <c r="C45" s="15">
        <f t="shared" si="12"/>
        <v>341667.09490314999</v>
      </c>
      <c r="D45" s="25">
        <v>4074.83182579</v>
      </c>
      <c r="E45" s="26">
        <v>29015</v>
      </c>
      <c r="F45" s="25">
        <f t="shared" si="8"/>
        <v>33089.831825790003</v>
      </c>
      <c r="G45" s="29">
        <v>90764.276203050002</v>
      </c>
      <c r="H45" s="26">
        <v>23332.618495819999</v>
      </c>
      <c r="I45" s="30">
        <f t="shared" si="9"/>
        <v>114096.89469887</v>
      </c>
      <c r="J45" s="25">
        <v>194480.36837849001</v>
      </c>
      <c r="M45" s="59"/>
    </row>
    <row r="46" spans="2:13" x14ac:dyDescent="0.2">
      <c r="B46" s="7" t="s">
        <v>26</v>
      </c>
      <c r="C46" s="16">
        <f t="shared" si="12"/>
        <v>1215219.5641683501</v>
      </c>
      <c r="D46" s="51">
        <v>35127.83718468</v>
      </c>
      <c r="E46" s="44">
        <v>18486</v>
      </c>
      <c r="F46" s="12">
        <f t="shared" si="8"/>
        <v>53613.83718468</v>
      </c>
      <c r="G46" s="43">
        <v>343793.85660146998</v>
      </c>
      <c r="H46" s="44">
        <v>16204.734042620001</v>
      </c>
      <c r="I46" s="31">
        <f t="shared" si="9"/>
        <v>359998.59064408997</v>
      </c>
      <c r="J46" s="12">
        <v>801607.13633958006</v>
      </c>
      <c r="M46" s="59"/>
    </row>
    <row r="47" spans="2:13" x14ac:dyDescent="0.2">
      <c r="B47" s="8" t="s">
        <v>29</v>
      </c>
      <c r="C47" s="15">
        <f t="shared" si="12"/>
        <v>579819.86875246</v>
      </c>
      <c r="D47" s="25">
        <v>7631.9003034200005</v>
      </c>
      <c r="E47" s="26">
        <v>8417</v>
      </c>
      <c r="F47" s="25">
        <f t="shared" si="8"/>
        <v>16048.90030342</v>
      </c>
      <c r="G47" s="29">
        <v>167336.95158846999</v>
      </c>
      <c r="H47" s="26">
        <v>13868.45873366</v>
      </c>
      <c r="I47" s="30">
        <f t="shared" si="9"/>
        <v>181205.41032212999</v>
      </c>
      <c r="J47" s="25">
        <v>382565.55812691001</v>
      </c>
      <c r="M47" s="59"/>
    </row>
    <row r="48" spans="2:13" ht="17.25" customHeight="1" x14ac:dyDescent="0.2">
      <c r="B48" s="6" t="s">
        <v>39</v>
      </c>
      <c r="C48" s="13">
        <f>C49+C51+C53</f>
        <v>616358.93937871</v>
      </c>
      <c r="D48" s="49">
        <f>D49+D51+D53</f>
        <v>121862.30449908001</v>
      </c>
      <c r="E48" s="40">
        <f>E49+E51+E53</f>
        <v>31717</v>
      </c>
      <c r="F48" s="10">
        <f t="shared" si="8"/>
        <v>153579.30449908</v>
      </c>
      <c r="G48" s="39">
        <f t="shared" ref="G48:J48" si="13">G49+G51+G53</f>
        <v>97176.154308309982</v>
      </c>
      <c r="H48" s="40">
        <f t="shared" si="13"/>
        <v>7598.555406630001</v>
      </c>
      <c r="I48" s="27">
        <f t="shared" si="9"/>
        <v>104774.70971493998</v>
      </c>
      <c r="J48" s="10">
        <f t="shared" si="13"/>
        <v>358004.92516469001</v>
      </c>
      <c r="M48" s="59"/>
    </row>
    <row r="49" spans="2:13" x14ac:dyDescent="0.2">
      <c r="B49" s="7" t="s">
        <v>30</v>
      </c>
      <c r="C49" s="16">
        <f t="shared" ref="C49:C54" si="14">SUM(F49,I49,J49)</f>
        <v>242631.82661758998</v>
      </c>
      <c r="D49" s="51">
        <v>40624.43509259</v>
      </c>
      <c r="E49" s="44">
        <v>13599</v>
      </c>
      <c r="F49" s="12">
        <f t="shared" si="8"/>
        <v>54223.43509259</v>
      </c>
      <c r="G49" s="43">
        <v>40872.669378289997</v>
      </c>
      <c r="H49" s="44">
        <v>2550.5436044500002</v>
      </c>
      <c r="I49" s="31">
        <f t="shared" si="9"/>
        <v>43423.212982739999</v>
      </c>
      <c r="J49" s="12">
        <v>144985.17854225999</v>
      </c>
      <c r="M49" s="59"/>
    </row>
    <row r="50" spans="2:13" x14ac:dyDescent="0.2">
      <c r="B50" s="8" t="s">
        <v>42</v>
      </c>
      <c r="C50" s="15">
        <f t="shared" si="14"/>
        <v>79858.948067029996</v>
      </c>
      <c r="D50" s="25">
        <v>14089.530985560001</v>
      </c>
      <c r="E50" s="26">
        <v>1563</v>
      </c>
      <c r="F50" s="25">
        <f t="shared" si="8"/>
        <v>15652.530985560001</v>
      </c>
      <c r="G50" s="29">
        <v>9573.5712591699994</v>
      </c>
      <c r="H50" s="26">
        <v>1136.4876395599999</v>
      </c>
      <c r="I50" s="30">
        <f t="shared" si="9"/>
        <v>10710.05889873</v>
      </c>
      <c r="J50" s="25">
        <v>53496.358182739998</v>
      </c>
      <c r="M50" s="59"/>
    </row>
    <row r="51" spans="2:13" x14ac:dyDescent="0.2">
      <c r="B51" s="7" t="s">
        <v>31</v>
      </c>
      <c r="C51" s="16">
        <f t="shared" si="14"/>
        <v>150333.90611807001</v>
      </c>
      <c r="D51" s="51">
        <v>32689.327081659998</v>
      </c>
      <c r="E51" s="44">
        <v>2756</v>
      </c>
      <c r="F51" s="12">
        <f t="shared" si="8"/>
        <v>35445.327081659998</v>
      </c>
      <c r="G51" s="43">
        <v>24603.79678285</v>
      </c>
      <c r="H51" s="44">
        <v>2766.0040035699999</v>
      </c>
      <c r="I51" s="31">
        <f t="shared" si="9"/>
        <v>27369.800786420001</v>
      </c>
      <c r="J51" s="12">
        <v>87518.778249990006</v>
      </c>
      <c r="M51" s="59"/>
    </row>
    <row r="52" spans="2:13" x14ac:dyDescent="0.2">
      <c r="B52" s="8" t="s">
        <v>62</v>
      </c>
      <c r="C52" s="15">
        <f t="shared" si="14"/>
        <v>31112.783083860002</v>
      </c>
      <c r="D52" s="25">
        <v>3049.3089836600002</v>
      </c>
      <c r="E52" s="26">
        <v>219</v>
      </c>
      <c r="F52" s="25">
        <f t="shared" si="8"/>
        <v>3268.3089836600002</v>
      </c>
      <c r="G52" s="29">
        <v>5127.0907328800004</v>
      </c>
      <c r="H52" s="26">
        <v>535.00686621</v>
      </c>
      <c r="I52" s="30">
        <f t="shared" si="9"/>
        <v>5662.0975990900006</v>
      </c>
      <c r="J52" s="25">
        <v>22182.37650111</v>
      </c>
      <c r="M52" s="59"/>
    </row>
    <row r="53" spans="2:13" x14ac:dyDescent="0.2">
      <c r="B53" s="7" t="s">
        <v>32</v>
      </c>
      <c r="C53" s="16">
        <f t="shared" si="14"/>
        <v>223393.20664305001</v>
      </c>
      <c r="D53" s="51">
        <v>48548.542324830007</v>
      </c>
      <c r="E53" s="44">
        <v>15362</v>
      </c>
      <c r="F53" s="12">
        <f t="shared" si="8"/>
        <v>63910.542324830007</v>
      </c>
      <c r="G53" s="43">
        <v>31699.688147169996</v>
      </c>
      <c r="H53" s="44">
        <v>2282.00779861</v>
      </c>
      <c r="I53" s="31">
        <f t="shared" si="9"/>
        <v>33981.695945779997</v>
      </c>
      <c r="J53" s="12">
        <v>125500.96837243999</v>
      </c>
      <c r="M53" s="59"/>
    </row>
    <row r="54" spans="2:13" x14ac:dyDescent="0.2">
      <c r="B54" s="8" t="s">
        <v>43</v>
      </c>
      <c r="C54" s="56">
        <f t="shared" si="14"/>
        <v>87963.356237879998</v>
      </c>
      <c r="D54" s="25">
        <v>17608.57076676</v>
      </c>
      <c r="E54" s="26">
        <v>3800</v>
      </c>
      <c r="F54" s="25">
        <f t="shared" si="8"/>
        <v>21408.57076676</v>
      </c>
      <c r="G54" s="29">
        <v>9956.649151919999</v>
      </c>
      <c r="H54" s="26">
        <v>1327.8006944599999</v>
      </c>
      <c r="I54" s="30">
        <f t="shared" si="9"/>
        <v>11284.449846379999</v>
      </c>
      <c r="J54" s="25">
        <v>55270.335624740001</v>
      </c>
      <c r="M54" s="59"/>
    </row>
    <row r="55" spans="2:13" ht="17.25" customHeight="1" x14ac:dyDescent="0.2">
      <c r="B55" s="6" t="s">
        <v>33</v>
      </c>
      <c r="C55" s="13">
        <f>C56+C57+C59+C61</f>
        <v>503124.59239462001</v>
      </c>
      <c r="D55" s="49">
        <f>D56+D57+D59+D61</f>
        <v>49489.151409340004</v>
      </c>
      <c r="E55" s="40">
        <f>E56+E57+E59+E61</f>
        <v>45415</v>
      </c>
      <c r="F55" s="10">
        <f t="shared" si="8"/>
        <v>94904.151409340004</v>
      </c>
      <c r="G55" s="39">
        <f t="shared" ref="G55:J55" si="15">G56+G57+G59+G61</f>
        <v>88535.308243859996</v>
      </c>
      <c r="H55" s="40">
        <f t="shared" si="15"/>
        <v>35022.09936262</v>
      </c>
      <c r="I55" s="27">
        <f t="shared" si="9"/>
        <v>123557.40760648</v>
      </c>
      <c r="J55" s="10">
        <f t="shared" si="15"/>
        <v>284663.03337879997</v>
      </c>
      <c r="M55" s="59"/>
    </row>
    <row r="56" spans="2:13" x14ac:dyDescent="0.2">
      <c r="B56" s="7" t="s">
        <v>34</v>
      </c>
      <c r="C56" s="16">
        <f t="shared" ref="C56:C61" si="16">SUM(F56,I56,J56)</f>
        <v>77949.925562610006</v>
      </c>
      <c r="D56" s="54">
        <v>11639.232604500001</v>
      </c>
      <c r="E56" s="44">
        <v>7591</v>
      </c>
      <c r="F56" s="12">
        <f t="shared" si="8"/>
        <v>19230.232604500001</v>
      </c>
      <c r="G56" s="43">
        <v>17638.44037294</v>
      </c>
      <c r="H56" s="44">
        <v>0</v>
      </c>
      <c r="I56" s="31">
        <f t="shared" si="9"/>
        <v>17638.44037294</v>
      </c>
      <c r="J56" s="12">
        <v>41081.252585169997</v>
      </c>
      <c r="M56" s="59"/>
    </row>
    <row r="57" spans="2:13" x14ac:dyDescent="0.2">
      <c r="B57" s="7" t="s">
        <v>35</v>
      </c>
      <c r="C57" s="16">
        <f t="shared" si="16"/>
        <v>118744.03346080001</v>
      </c>
      <c r="D57" s="54">
        <v>18490.408484630003</v>
      </c>
      <c r="E57" s="44">
        <v>12611</v>
      </c>
      <c r="F57" s="12">
        <f t="shared" si="8"/>
        <v>31101.408484630003</v>
      </c>
      <c r="G57" s="43">
        <v>21215.875034120003</v>
      </c>
      <c r="H57" s="44">
        <v>13296.58081265</v>
      </c>
      <c r="I57" s="31">
        <f t="shared" si="9"/>
        <v>34512.455846770004</v>
      </c>
      <c r="J57" s="12">
        <v>53130.169129399997</v>
      </c>
      <c r="M57" s="59"/>
    </row>
    <row r="58" spans="2:13" x14ac:dyDescent="0.2">
      <c r="B58" s="8" t="s">
        <v>63</v>
      </c>
      <c r="C58" s="15">
        <f t="shared" si="16"/>
        <v>32998.711664250004</v>
      </c>
      <c r="D58" s="25">
        <v>866.39157035999995</v>
      </c>
      <c r="E58" s="26">
        <v>3407</v>
      </c>
      <c r="F58" s="25">
        <f t="shared" si="8"/>
        <v>4273.3915703599996</v>
      </c>
      <c r="G58" s="29">
        <v>7949.91855725</v>
      </c>
      <c r="H58" s="26">
        <v>5381.42211546</v>
      </c>
      <c r="I58" s="30">
        <f t="shared" si="9"/>
        <v>13331.340672710001</v>
      </c>
      <c r="J58" s="25">
        <v>15393.97942118</v>
      </c>
      <c r="M58" s="59"/>
    </row>
    <row r="59" spans="2:13" x14ac:dyDescent="0.2">
      <c r="B59" s="7" t="s">
        <v>40</v>
      </c>
      <c r="C59" s="16">
        <f t="shared" si="16"/>
        <v>206514.57447122</v>
      </c>
      <c r="D59" s="51">
        <v>12980.23267944</v>
      </c>
      <c r="E59" s="44">
        <v>24455</v>
      </c>
      <c r="F59" s="12">
        <f t="shared" si="8"/>
        <v>37435.23267944</v>
      </c>
      <c r="G59" s="43">
        <v>38769.529175629999</v>
      </c>
      <c r="H59" s="44">
        <v>7102.3544701199999</v>
      </c>
      <c r="I59" s="31">
        <f t="shared" si="9"/>
        <v>45871.88364575</v>
      </c>
      <c r="J59" s="12">
        <v>123207.45814603</v>
      </c>
      <c r="M59" s="59"/>
    </row>
    <row r="60" spans="2:13" x14ac:dyDescent="0.2">
      <c r="B60" s="8" t="s">
        <v>64</v>
      </c>
      <c r="C60" s="15">
        <f t="shared" si="16"/>
        <v>72764.160383180002</v>
      </c>
      <c r="D60" s="25">
        <v>777.92660913000009</v>
      </c>
      <c r="E60" s="26">
        <v>1424</v>
      </c>
      <c r="F60" s="25">
        <f t="shared" si="8"/>
        <v>2201.9266091300001</v>
      </c>
      <c r="G60" s="29">
        <v>16134.50457832</v>
      </c>
      <c r="H60" s="26">
        <v>1986.0038296499999</v>
      </c>
      <c r="I60" s="30">
        <f t="shared" si="9"/>
        <v>18120.508407969999</v>
      </c>
      <c r="J60" s="25">
        <v>52441.725366079998</v>
      </c>
      <c r="M60" s="59"/>
    </row>
    <row r="61" spans="2:13" x14ac:dyDescent="0.2">
      <c r="B61" s="7" t="s">
        <v>36</v>
      </c>
      <c r="C61" s="16">
        <f t="shared" si="16"/>
        <v>99916.058899989992</v>
      </c>
      <c r="D61" s="51">
        <v>6379.2776407700003</v>
      </c>
      <c r="E61" s="44">
        <v>758</v>
      </c>
      <c r="F61" s="12">
        <f t="shared" si="8"/>
        <v>7137.2776407700003</v>
      </c>
      <c r="G61" s="43">
        <v>10911.463661170001</v>
      </c>
      <c r="H61" s="44">
        <v>14623.164079849999</v>
      </c>
      <c r="I61" s="31">
        <f t="shared" si="9"/>
        <v>25534.627741019998</v>
      </c>
      <c r="J61" s="12">
        <v>67244.153518199993</v>
      </c>
      <c r="M61" s="59"/>
    </row>
    <row r="62" spans="2:13" ht="31.5" customHeight="1" x14ac:dyDescent="0.2">
      <c r="B62" s="9" t="s">
        <v>41</v>
      </c>
      <c r="C62" s="18">
        <f>F62+I62+J62</f>
        <v>5768482.1853864696</v>
      </c>
      <c r="D62" s="49">
        <f>D9+D20+D39+D48+D55</f>
        <v>757941.53886813007</v>
      </c>
      <c r="E62" s="40">
        <f t="shared" ref="E62:J62" si="17">E9+E20+E39+E48+E55</f>
        <v>536490</v>
      </c>
      <c r="F62" s="19">
        <f>F9+F20+F39+F48+F55</f>
        <v>1294431.5388681302</v>
      </c>
      <c r="G62" s="39">
        <f t="shared" si="17"/>
        <v>1467917.8851676199</v>
      </c>
      <c r="H62" s="40">
        <f>H9+H20+H39+H48+H55</f>
        <v>142662.50473737999</v>
      </c>
      <c r="I62" s="32">
        <f>I9+I20+I39+I48+I55</f>
        <v>1610580.3899050001</v>
      </c>
      <c r="J62" s="19">
        <f t="shared" si="17"/>
        <v>2863470.2566133398</v>
      </c>
      <c r="M62" s="59"/>
    </row>
    <row r="63" spans="2:13" ht="15" customHeight="1" x14ac:dyDescent="0.2">
      <c r="B63" s="20" t="s">
        <v>37</v>
      </c>
      <c r="C63" s="57">
        <f t="shared" ref="C63:J63" si="18">C13+C16+C18+C22+C24+C26+C28+C30+C32+C34+C36+C38+C41+C43+C45+C47+C50+C52+C54+C58+C60</f>
        <v>2164181.7686076798</v>
      </c>
      <c r="D63" s="52">
        <f t="shared" si="18"/>
        <v>104988.12359903</v>
      </c>
      <c r="E63" s="46">
        <f t="shared" si="18"/>
        <v>102032</v>
      </c>
      <c r="F63" s="17">
        <f t="shared" si="18"/>
        <v>207020.12359903002</v>
      </c>
      <c r="G63" s="45">
        <f t="shared" si="18"/>
        <v>608905.76194756001</v>
      </c>
      <c r="H63" s="46">
        <f t="shared" si="18"/>
        <v>81505.391983699985</v>
      </c>
      <c r="I63" s="33">
        <f t="shared" si="18"/>
        <v>690411.15393125988</v>
      </c>
      <c r="J63" s="17">
        <f t="shared" si="18"/>
        <v>1266750.4910773898</v>
      </c>
      <c r="M63" s="59"/>
    </row>
    <row r="64" spans="2:13" ht="15" customHeight="1" thickBot="1" x14ac:dyDescent="0.25">
      <c r="B64" s="21" t="s">
        <v>44</v>
      </c>
      <c r="C64" s="22">
        <f>C62-C63</f>
        <v>3604300.4167787898</v>
      </c>
      <c r="D64" s="53">
        <f>D62-D63</f>
        <v>652953.41526910011</v>
      </c>
      <c r="E64" s="48">
        <f t="shared" ref="E64:G64" si="19">E62-E63</f>
        <v>434458</v>
      </c>
      <c r="F64" s="23">
        <f>F62-F63</f>
        <v>1087411.4152691001</v>
      </c>
      <c r="G64" s="47">
        <f t="shared" si="19"/>
        <v>859012.1232200599</v>
      </c>
      <c r="H64" s="48">
        <f>H62-H63</f>
        <v>61157.112753680005</v>
      </c>
      <c r="I64" s="34">
        <f>I62-I63</f>
        <v>920169.23597374023</v>
      </c>
      <c r="J64" s="23">
        <f>J62-J63</f>
        <v>1596719.76553595</v>
      </c>
      <c r="M64" s="59"/>
    </row>
    <row r="65" spans="2:10" ht="13.5" thickTop="1" x14ac:dyDescent="0.2">
      <c r="B65" s="5" t="s">
        <v>65</v>
      </c>
      <c r="C65" s="2"/>
      <c r="D65" s="2"/>
      <c r="E65" s="2"/>
      <c r="F65" s="2"/>
      <c r="G65" s="2"/>
      <c r="H65" s="2"/>
      <c r="I65" s="2"/>
      <c r="J65" s="2"/>
    </row>
    <row r="66" spans="2:10" x14ac:dyDescent="0.2">
      <c r="B66" s="5" t="s">
        <v>72</v>
      </c>
      <c r="C66" s="2"/>
      <c r="D66" s="2"/>
      <c r="E66" s="2"/>
      <c r="F66" s="2"/>
      <c r="G66" s="2"/>
      <c r="H66" s="2"/>
      <c r="I66" s="2"/>
      <c r="J66" s="2"/>
    </row>
    <row r="67" spans="2:10" x14ac:dyDescent="0.2">
      <c r="B67" s="4"/>
      <c r="C67" s="2"/>
      <c r="D67" s="2"/>
      <c r="E67" s="2"/>
      <c r="F67" s="2"/>
      <c r="G67" s="2"/>
      <c r="H67" s="2"/>
      <c r="I67" s="2"/>
      <c r="J67" s="2"/>
    </row>
    <row r="68" spans="2:10" x14ac:dyDescent="0.2">
      <c r="B68" s="4"/>
      <c r="C68" s="58"/>
      <c r="D68" s="2"/>
      <c r="E68" s="2"/>
      <c r="F68" s="2"/>
      <c r="G68" s="2"/>
      <c r="H68" s="2"/>
      <c r="I68" s="2"/>
      <c r="J68" s="2"/>
    </row>
    <row r="69" spans="2:10" x14ac:dyDescent="0.2">
      <c r="B69" s="4"/>
      <c r="C69" s="2"/>
      <c r="D69" s="2"/>
      <c r="E69" s="2"/>
      <c r="F69" s="2"/>
      <c r="G69" s="2"/>
      <c r="H69" s="2"/>
      <c r="I69" s="2"/>
      <c r="J69" s="2"/>
    </row>
    <row r="70" spans="2:10" x14ac:dyDescent="0.2">
      <c r="C70" s="2"/>
      <c r="D70" s="2"/>
      <c r="E70" s="2"/>
      <c r="F70" s="2"/>
      <c r="G70" s="2"/>
      <c r="H70" s="2"/>
      <c r="I70" s="2"/>
      <c r="J70" s="2"/>
    </row>
    <row r="71" spans="2:10" x14ac:dyDescent="0.2">
      <c r="B71" s="4"/>
      <c r="C71" s="2"/>
      <c r="D71" s="2"/>
      <c r="E71" s="2"/>
      <c r="F71" s="2"/>
      <c r="G71" s="2"/>
      <c r="H71" s="2"/>
      <c r="I71" s="2"/>
      <c r="J71" s="2"/>
    </row>
    <row r="72" spans="2:10" x14ac:dyDescent="0.2">
      <c r="B72" s="4"/>
      <c r="C72" s="2"/>
      <c r="D72" s="2"/>
      <c r="E72" s="2"/>
      <c r="F72" s="2"/>
      <c r="G72" s="2"/>
      <c r="H72" s="2"/>
      <c r="I72" s="2"/>
      <c r="J72" s="2"/>
    </row>
    <row r="73" spans="2:10" x14ac:dyDescent="0.2">
      <c r="C73" s="2"/>
      <c r="D73" s="2"/>
      <c r="E73" s="2"/>
      <c r="F73" s="2"/>
      <c r="G73" s="2"/>
      <c r="H73" s="2"/>
      <c r="I73" s="2"/>
      <c r="J73" s="2"/>
    </row>
  </sheetData>
  <mergeCells count="10">
    <mergeCell ref="B1:J1"/>
    <mergeCell ref="B2:J2"/>
    <mergeCell ref="B3:J3"/>
    <mergeCell ref="C5:J5"/>
    <mergeCell ref="D6:J6"/>
    <mergeCell ref="C6:C8"/>
    <mergeCell ref="B5:B8"/>
    <mergeCell ref="J7:J8"/>
    <mergeCell ref="D7:F7"/>
    <mergeCell ref="G7:I7"/>
  </mergeCells>
  <printOptions horizontalCentered="1"/>
  <pageMargins left="0" right="0" top="0.19685039370078741" bottom="0" header="0" footer="0"/>
  <pageSetup paperSize="9" scale="72" fitToHeight="2" orientation="portrait" r:id="rId1"/>
  <headerFooter alignWithMargins="0">
    <oddFooter>&amp;A</oddFooter>
  </headerFooter>
  <ignoredErrors>
    <ignoredError sqref="I2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B1:M73"/>
  <sheetViews>
    <sheetView showGridLines="0" topLeftCell="A49" zoomScaleNormal="100" workbookViewId="0">
      <selection activeCell="B68" sqref="B68"/>
    </sheetView>
  </sheetViews>
  <sheetFormatPr defaultRowHeight="12.75" x14ac:dyDescent="0.2"/>
  <cols>
    <col min="1" max="1" width="3.85546875" style="1" customWidth="1"/>
    <col min="2" max="2" width="24" style="1" customWidth="1"/>
    <col min="3" max="10" width="13.7109375" style="3" customWidth="1"/>
    <col min="11" max="16384" width="9.140625" style="1"/>
  </cols>
  <sheetData>
    <row r="1" spans="2:13" ht="15.75" x14ac:dyDescent="0.2">
      <c r="B1" s="60" t="s">
        <v>49</v>
      </c>
      <c r="C1" s="60"/>
      <c r="D1" s="60"/>
      <c r="E1" s="60"/>
      <c r="F1" s="60"/>
      <c r="G1" s="60"/>
      <c r="H1" s="60"/>
      <c r="I1" s="60"/>
      <c r="J1" s="60"/>
    </row>
    <row r="2" spans="2:13" ht="15" customHeight="1" x14ac:dyDescent="0.2">
      <c r="B2" s="61" t="s">
        <v>38</v>
      </c>
      <c r="C2" s="61"/>
      <c r="D2" s="61"/>
      <c r="E2" s="61"/>
      <c r="F2" s="61"/>
      <c r="G2" s="61"/>
      <c r="H2" s="61"/>
      <c r="I2" s="61"/>
      <c r="J2" s="61"/>
    </row>
    <row r="3" spans="2:13" ht="14.25" customHeight="1" x14ac:dyDescent="0.2">
      <c r="B3" s="62">
        <v>2017</v>
      </c>
      <c r="C3" s="62"/>
      <c r="D3" s="62"/>
      <c r="E3" s="62"/>
      <c r="F3" s="62"/>
      <c r="G3" s="62"/>
      <c r="H3" s="62"/>
      <c r="I3" s="62"/>
      <c r="J3" s="62"/>
    </row>
    <row r="4" spans="2:13" ht="9.75" customHeight="1" thickBot="1" x14ac:dyDescent="0.25">
      <c r="C4" s="1"/>
      <c r="D4" s="1"/>
      <c r="E4" s="1"/>
      <c r="F4" s="1"/>
      <c r="G4" s="1"/>
      <c r="H4" s="1"/>
      <c r="I4" s="1"/>
      <c r="J4" s="1"/>
    </row>
    <row r="5" spans="2:13" ht="21.75" customHeight="1" thickTop="1" x14ac:dyDescent="0.2">
      <c r="B5" s="69" t="s">
        <v>45</v>
      </c>
      <c r="C5" s="63" t="s">
        <v>46</v>
      </c>
      <c r="D5" s="64"/>
      <c r="E5" s="64"/>
      <c r="F5" s="64"/>
      <c r="G5" s="64"/>
      <c r="H5" s="64"/>
      <c r="I5" s="64"/>
      <c r="J5" s="64"/>
    </row>
    <row r="6" spans="2:13" ht="17.25" customHeight="1" x14ac:dyDescent="0.2">
      <c r="B6" s="70"/>
      <c r="C6" s="66" t="s">
        <v>48</v>
      </c>
      <c r="D6" s="65" t="s">
        <v>47</v>
      </c>
      <c r="E6" s="65"/>
      <c r="F6" s="65"/>
      <c r="G6" s="65"/>
      <c r="H6" s="65"/>
      <c r="I6" s="65"/>
      <c r="J6" s="65"/>
    </row>
    <row r="7" spans="2:13" ht="36.75" customHeight="1" x14ac:dyDescent="0.2">
      <c r="B7" s="70"/>
      <c r="C7" s="67"/>
      <c r="D7" s="74" t="s">
        <v>50</v>
      </c>
      <c r="E7" s="75"/>
      <c r="F7" s="75"/>
      <c r="G7" s="76" t="s">
        <v>51</v>
      </c>
      <c r="H7" s="77"/>
      <c r="I7" s="78"/>
      <c r="J7" s="72" t="s">
        <v>52</v>
      </c>
    </row>
    <row r="8" spans="2:13" ht="36.75" customHeight="1" x14ac:dyDescent="0.2">
      <c r="B8" s="71"/>
      <c r="C8" s="68"/>
      <c r="D8" s="35" t="s">
        <v>67</v>
      </c>
      <c r="E8" s="36" t="s">
        <v>68</v>
      </c>
      <c r="F8" s="37" t="s">
        <v>69</v>
      </c>
      <c r="G8" s="35" t="s">
        <v>71</v>
      </c>
      <c r="H8" s="36" t="s">
        <v>66</v>
      </c>
      <c r="I8" s="38" t="s">
        <v>70</v>
      </c>
      <c r="J8" s="73"/>
    </row>
    <row r="9" spans="2:13" ht="17.25" customHeight="1" x14ac:dyDescent="0.2">
      <c r="B9" s="6" t="s">
        <v>0</v>
      </c>
      <c r="C9" s="13">
        <f>SUM(C10:C12,C14:C15,C17,C19)</f>
        <v>700035.56199669</v>
      </c>
      <c r="D9" s="49">
        <f>SUM(D10:D12,D14:D15,D17,D19)</f>
        <v>172563.08636904001</v>
      </c>
      <c r="E9" s="40">
        <f>SUM(E10:E12,E14:E15,E17,E19)</f>
        <v>134436</v>
      </c>
      <c r="F9" s="24">
        <f t="shared" ref="F9:F26" si="0">SUM(D9:E9)</f>
        <v>306999.08636904001</v>
      </c>
      <c r="G9" s="39">
        <f>G10+G11+G12+G14+G15+G17+G19</f>
        <v>228464.23187982998</v>
      </c>
      <c r="H9" s="40">
        <f t="shared" ref="H9:I9" si="1">H10+H11+H12+H14+H15+H17+H19</f>
        <v>23538.847674100001</v>
      </c>
      <c r="I9" s="27">
        <f t="shared" si="1"/>
        <v>252003.07955393</v>
      </c>
      <c r="J9" s="10">
        <f>J10+J11+J12+J14+J15+J17+J19</f>
        <v>141033.39607372001</v>
      </c>
      <c r="M9" s="59"/>
    </row>
    <row r="10" spans="2:13" x14ac:dyDescent="0.2">
      <c r="B10" s="7" t="s">
        <v>1</v>
      </c>
      <c r="C10" s="14">
        <f>SUM(F10,I10,J10)</f>
        <v>76858.353352999999</v>
      </c>
      <c r="D10" s="50">
        <v>32115.136738230001</v>
      </c>
      <c r="E10" s="42">
        <v>19269</v>
      </c>
      <c r="F10" s="11">
        <f t="shared" si="0"/>
        <v>51384.136738230001</v>
      </c>
      <c r="G10" s="41">
        <v>11602.18685036</v>
      </c>
      <c r="H10" s="42">
        <v>190.84345848999999</v>
      </c>
      <c r="I10" s="28">
        <f t="shared" ref="I10:I26" si="2">SUM(G10:H10)</f>
        <v>11793.03030885</v>
      </c>
      <c r="J10" s="11">
        <v>13681.18630592</v>
      </c>
      <c r="M10" s="59"/>
    </row>
    <row r="11" spans="2:13" x14ac:dyDescent="0.2">
      <c r="B11" s="7" t="s">
        <v>2</v>
      </c>
      <c r="C11" s="14">
        <f>SUM(F11,I11,J11)</f>
        <v>25865.860084190004</v>
      </c>
      <c r="D11" s="50">
        <v>5009.1510283400003</v>
      </c>
      <c r="E11" s="42">
        <v>2389</v>
      </c>
      <c r="F11" s="11">
        <f t="shared" si="0"/>
        <v>7398.1510283400003</v>
      </c>
      <c r="G11" s="41">
        <v>9387.8638009200004</v>
      </c>
      <c r="H11" s="42">
        <v>2912.7019759999998</v>
      </c>
      <c r="I11" s="28">
        <f t="shared" si="2"/>
        <v>12300.565776920001</v>
      </c>
      <c r="J11" s="11">
        <v>6167.1432789299997</v>
      </c>
      <c r="M11" s="59"/>
    </row>
    <row r="12" spans="2:13" x14ac:dyDescent="0.2">
      <c r="B12" s="7" t="s">
        <v>3</v>
      </c>
      <c r="C12" s="14">
        <f>SUM(F12,I12,J12)</f>
        <v>176288.40169632999</v>
      </c>
      <c r="D12" s="50">
        <v>36928.879054649995</v>
      </c>
      <c r="E12" s="42">
        <v>30233</v>
      </c>
      <c r="F12" s="11">
        <f t="shared" si="0"/>
        <v>67161.879054649995</v>
      </c>
      <c r="G12" s="41">
        <v>64452.878159010004</v>
      </c>
      <c r="H12" s="42">
        <v>3057.0981274800001</v>
      </c>
      <c r="I12" s="28">
        <f t="shared" si="2"/>
        <v>67509.976286490011</v>
      </c>
      <c r="J12" s="11">
        <v>41616.546355190003</v>
      </c>
      <c r="M12" s="59"/>
    </row>
    <row r="13" spans="2:13" x14ac:dyDescent="0.2">
      <c r="B13" s="8" t="s">
        <v>53</v>
      </c>
      <c r="C13" s="15">
        <f>SUM(F13,I13,J13)</f>
        <v>103145.80352024001</v>
      </c>
      <c r="D13" s="25">
        <v>13034.690281040001</v>
      </c>
      <c r="E13" s="26">
        <v>10496</v>
      </c>
      <c r="F13" s="25">
        <f t="shared" si="0"/>
        <v>23530.690281039999</v>
      </c>
      <c r="G13" s="29">
        <v>38549.801343320003</v>
      </c>
      <c r="H13" s="26">
        <v>2200.3850933899998</v>
      </c>
      <c r="I13" s="30">
        <f t="shared" si="2"/>
        <v>40750.186436710006</v>
      </c>
      <c r="J13" s="25">
        <v>38864.926802490001</v>
      </c>
      <c r="M13" s="59"/>
    </row>
    <row r="14" spans="2:13" x14ac:dyDescent="0.2">
      <c r="B14" s="7" t="s">
        <v>4</v>
      </c>
      <c r="C14" s="14">
        <f t="shared" ref="C14:C19" si="3">SUM(F14,I14,J14)</f>
        <v>22550.180750469997</v>
      </c>
      <c r="D14" s="50">
        <v>5723.7163034000005</v>
      </c>
      <c r="E14" s="42">
        <v>2206</v>
      </c>
      <c r="F14" s="11">
        <f t="shared" si="0"/>
        <v>7929.7163034000005</v>
      </c>
      <c r="G14" s="41">
        <v>6212.6938917699999</v>
      </c>
      <c r="H14" s="42">
        <v>2340.4518199300001</v>
      </c>
      <c r="I14" s="28">
        <f t="shared" si="2"/>
        <v>8553.1457116999991</v>
      </c>
      <c r="J14" s="11">
        <v>6067.3187353699996</v>
      </c>
      <c r="M14" s="59"/>
    </row>
    <row r="15" spans="2:13" x14ac:dyDescent="0.2">
      <c r="B15" s="7" t="s">
        <v>5</v>
      </c>
      <c r="C15" s="14">
        <f t="shared" si="3"/>
        <v>321634.08966617001</v>
      </c>
      <c r="D15" s="50">
        <v>79157.768656010012</v>
      </c>
      <c r="E15" s="42">
        <v>66026</v>
      </c>
      <c r="F15" s="11">
        <f t="shared" si="0"/>
        <v>145183.76865601001</v>
      </c>
      <c r="G15" s="41">
        <v>118386.93441032</v>
      </c>
      <c r="H15" s="42">
        <v>8153.5095873400005</v>
      </c>
      <c r="I15" s="28">
        <f t="shared" si="2"/>
        <v>126540.44399766</v>
      </c>
      <c r="J15" s="11">
        <v>49909.877012500001</v>
      </c>
      <c r="M15" s="59"/>
    </row>
    <row r="16" spans="2:13" x14ac:dyDescent="0.2">
      <c r="B16" s="8" t="s">
        <v>8</v>
      </c>
      <c r="C16" s="15">
        <f>SUM(F16,I16,J16)</f>
        <v>67838.469255060001</v>
      </c>
      <c r="D16" s="25">
        <v>7373.2916319400001</v>
      </c>
      <c r="E16" s="26">
        <v>10777</v>
      </c>
      <c r="F16" s="25">
        <f t="shared" si="0"/>
        <v>18150.291631939999</v>
      </c>
      <c r="G16" s="29">
        <v>33075.87917978</v>
      </c>
      <c r="H16" s="26">
        <v>1038.7391570899999</v>
      </c>
      <c r="I16" s="30">
        <f t="shared" si="2"/>
        <v>34114.61833687</v>
      </c>
      <c r="J16" s="25">
        <v>15573.55928625</v>
      </c>
      <c r="M16" s="59"/>
    </row>
    <row r="17" spans="2:13" x14ac:dyDescent="0.2">
      <c r="B17" s="7" t="s">
        <v>6</v>
      </c>
      <c r="C17" s="14">
        <f t="shared" si="3"/>
        <v>30254.534519129997</v>
      </c>
      <c r="D17" s="50">
        <v>3030.9810972699997</v>
      </c>
      <c r="E17" s="42">
        <v>6944</v>
      </c>
      <c r="F17" s="11">
        <f t="shared" si="0"/>
        <v>9974.9810972699997</v>
      </c>
      <c r="G17" s="41">
        <v>12136.51309653</v>
      </c>
      <c r="H17" s="42">
        <v>0</v>
      </c>
      <c r="I17" s="28">
        <f t="shared" si="2"/>
        <v>12136.51309653</v>
      </c>
      <c r="J17" s="11">
        <v>8143.0403253300001</v>
      </c>
      <c r="M17" s="59"/>
    </row>
    <row r="18" spans="2:13" x14ac:dyDescent="0.2">
      <c r="B18" s="8" t="s">
        <v>54</v>
      </c>
      <c r="C18" s="15">
        <f t="shared" si="3"/>
        <v>21473.153645010003</v>
      </c>
      <c r="D18" s="25">
        <v>2517.1264237800001</v>
      </c>
      <c r="E18" s="26">
        <v>3860</v>
      </c>
      <c r="F18" s="25">
        <f t="shared" si="0"/>
        <v>6377.1264237800006</v>
      </c>
      <c r="G18" s="29">
        <v>8137.8825550700003</v>
      </c>
      <c r="H18" s="26">
        <v>0</v>
      </c>
      <c r="I18" s="30">
        <f t="shared" si="2"/>
        <v>8137.8825550700003</v>
      </c>
      <c r="J18" s="25">
        <v>6958.1446661600003</v>
      </c>
      <c r="M18" s="59"/>
    </row>
    <row r="19" spans="2:13" x14ac:dyDescent="0.2">
      <c r="B19" s="7" t="s">
        <v>7</v>
      </c>
      <c r="C19" s="14">
        <f t="shared" si="3"/>
        <v>46584.1419274</v>
      </c>
      <c r="D19" s="51">
        <v>10597.453491140001</v>
      </c>
      <c r="E19" s="44">
        <v>7369</v>
      </c>
      <c r="F19" s="12">
        <f t="shared" si="0"/>
        <v>17966.453491140001</v>
      </c>
      <c r="G19" s="43">
        <v>6285.1616709200007</v>
      </c>
      <c r="H19" s="44">
        <v>6884.2427048600002</v>
      </c>
      <c r="I19" s="31">
        <f t="shared" si="2"/>
        <v>13169.404375780001</v>
      </c>
      <c r="J19" s="12">
        <v>15448.28406048</v>
      </c>
      <c r="M19" s="59"/>
    </row>
    <row r="20" spans="2:13" ht="17.25" customHeight="1" x14ac:dyDescent="0.2">
      <c r="B20" s="6" t="s">
        <v>9</v>
      </c>
      <c r="C20" s="13">
        <f>SUM(C21,C23,C25,C27,C29,C31,C33,C35,C37)</f>
        <v>1803144.51088007</v>
      </c>
      <c r="D20" s="49">
        <f>D21+D23+D25+D27+D29+D31+D33+D35+D37</f>
        <v>329580.51643711998</v>
      </c>
      <c r="E20" s="40">
        <f t="shared" ref="E20:H20" si="4">E21+E23+E25+E27+E29+E31+E33+E35+E37</f>
        <v>289853</v>
      </c>
      <c r="F20" s="10">
        <f t="shared" si="0"/>
        <v>619433.51643712004</v>
      </c>
      <c r="G20" s="39">
        <f t="shared" si="4"/>
        <v>481960.05290223996</v>
      </c>
      <c r="H20" s="40">
        <f t="shared" si="4"/>
        <v>21388.174728529997</v>
      </c>
      <c r="I20" s="27">
        <f t="shared" si="2"/>
        <v>503348.22763076995</v>
      </c>
      <c r="J20" s="10">
        <f>J21+J23+J25+J27+J29+J31+J33+J35+J37</f>
        <v>680362.76681217994</v>
      </c>
      <c r="M20" s="59"/>
    </row>
    <row r="21" spans="2:13" x14ac:dyDescent="0.2">
      <c r="B21" s="7" t="s">
        <v>10</v>
      </c>
      <c r="C21" s="16">
        <f t="shared" ref="C21:C28" si="5">SUM(F21,I21,J21)</f>
        <v>377210.73257923999</v>
      </c>
      <c r="D21" s="51">
        <v>193534.92091561999</v>
      </c>
      <c r="E21" s="44">
        <v>61419</v>
      </c>
      <c r="F21" s="12">
        <f t="shared" si="0"/>
        <v>254953.92091561999</v>
      </c>
      <c r="G21" s="43">
        <v>75972.619400969998</v>
      </c>
      <c r="H21" s="44">
        <v>6936.3280734399996</v>
      </c>
      <c r="I21" s="31">
        <f t="shared" si="2"/>
        <v>82908.947474410001</v>
      </c>
      <c r="J21" s="12">
        <v>39347.864189209999</v>
      </c>
      <c r="M21" s="59"/>
    </row>
    <row r="22" spans="2:13" x14ac:dyDescent="0.2">
      <c r="B22" s="8" t="s">
        <v>55</v>
      </c>
      <c r="C22" s="15">
        <f t="shared" si="5"/>
        <v>53327.647836919998</v>
      </c>
      <c r="D22" s="25">
        <v>8622.5152256900001</v>
      </c>
      <c r="E22" s="26">
        <v>5287</v>
      </c>
      <c r="F22" s="25">
        <f t="shared" si="0"/>
        <v>13909.51522569</v>
      </c>
      <c r="G22" s="29">
        <v>17766.601383329998</v>
      </c>
      <c r="H22" s="26">
        <v>6122.47531738</v>
      </c>
      <c r="I22" s="30">
        <f t="shared" si="2"/>
        <v>23889.07670071</v>
      </c>
      <c r="J22" s="25">
        <v>15529.055910520001</v>
      </c>
      <c r="M22" s="59"/>
    </row>
    <row r="23" spans="2:13" x14ac:dyDescent="0.2">
      <c r="B23" s="7" t="s">
        <v>11</v>
      </c>
      <c r="C23" s="16">
        <f t="shared" si="5"/>
        <v>109972.31623919</v>
      </c>
      <c r="D23" s="51">
        <v>32895.284659090001</v>
      </c>
      <c r="E23" s="44">
        <v>35425</v>
      </c>
      <c r="F23" s="12">
        <f t="shared" si="0"/>
        <v>68320.284659090001</v>
      </c>
      <c r="G23" s="43">
        <v>25284.066268040002</v>
      </c>
      <c r="H23" s="44">
        <v>0</v>
      </c>
      <c r="I23" s="31">
        <f t="shared" si="2"/>
        <v>25284.066268040002</v>
      </c>
      <c r="J23" s="12">
        <v>16367.96531206</v>
      </c>
      <c r="M23" s="59"/>
    </row>
    <row r="24" spans="2:13" x14ac:dyDescent="0.2">
      <c r="B24" s="8" t="s">
        <v>56</v>
      </c>
      <c r="C24" s="15">
        <f t="shared" si="5"/>
        <v>31103.236536839999</v>
      </c>
      <c r="D24" s="25">
        <v>7263.54899252</v>
      </c>
      <c r="E24" s="26">
        <v>6530</v>
      </c>
      <c r="F24" s="25">
        <f t="shared" si="0"/>
        <v>13793.54899252</v>
      </c>
      <c r="G24" s="29">
        <v>10993.035043869999</v>
      </c>
      <c r="H24" s="26">
        <v>0</v>
      </c>
      <c r="I24" s="30">
        <f t="shared" si="2"/>
        <v>10993.035043869999</v>
      </c>
      <c r="J24" s="25">
        <v>6316.6525004499999</v>
      </c>
      <c r="M24" s="59"/>
    </row>
    <row r="25" spans="2:13" x14ac:dyDescent="0.2">
      <c r="B25" s="7" t="s">
        <v>12</v>
      </c>
      <c r="C25" s="55">
        <f t="shared" si="5"/>
        <v>233267.07717049</v>
      </c>
      <c r="D25" s="51">
        <v>21562.407568250001</v>
      </c>
      <c r="E25" s="44">
        <v>7015</v>
      </c>
      <c r="F25" s="12">
        <f t="shared" si="0"/>
        <v>28577.407568250001</v>
      </c>
      <c r="G25" s="43">
        <v>66561.639642280003</v>
      </c>
      <c r="H25" s="44">
        <v>601.10036272999992</v>
      </c>
      <c r="I25" s="31">
        <f t="shared" si="2"/>
        <v>67162.740005009997</v>
      </c>
      <c r="J25" s="12">
        <v>137526.92959722999</v>
      </c>
      <c r="M25" s="59"/>
    </row>
    <row r="26" spans="2:13" x14ac:dyDescent="0.2">
      <c r="B26" s="8" t="s">
        <v>19</v>
      </c>
      <c r="C26" s="15">
        <f t="shared" si="5"/>
        <v>112867.77899230999</v>
      </c>
      <c r="D26" s="25">
        <v>3203.8470115599998</v>
      </c>
      <c r="E26" s="26">
        <v>658</v>
      </c>
      <c r="F26" s="25">
        <f t="shared" si="0"/>
        <v>3861.8470115599998</v>
      </c>
      <c r="G26" s="29">
        <v>32517.950569150002</v>
      </c>
      <c r="H26" s="26">
        <v>601.10036272999992</v>
      </c>
      <c r="I26" s="30">
        <f t="shared" si="2"/>
        <v>33119.050931880003</v>
      </c>
      <c r="J26" s="25">
        <v>75886.881048869996</v>
      </c>
      <c r="M26" s="59"/>
    </row>
    <row r="27" spans="2:13" x14ac:dyDescent="0.2">
      <c r="B27" s="7" t="s">
        <v>13</v>
      </c>
      <c r="C27" s="55">
        <f t="shared" si="5"/>
        <v>92652.502834820014</v>
      </c>
      <c r="D27" s="51">
        <v>4297.6621019300001</v>
      </c>
      <c r="E27" s="44">
        <v>16132</v>
      </c>
      <c r="F27" s="12">
        <f t="shared" ref="F27" si="6">SUM(D27:E27)</f>
        <v>20429.66210193</v>
      </c>
      <c r="G27" s="43">
        <v>35289.689374130001</v>
      </c>
      <c r="H27" s="44">
        <v>1341.6848292899999</v>
      </c>
      <c r="I27" s="31">
        <f t="shared" ref="I27" si="7">SUM(G27:H27)</f>
        <v>36631.374203420004</v>
      </c>
      <c r="J27" s="12">
        <v>35591.466529470003</v>
      </c>
      <c r="M27" s="59"/>
    </row>
    <row r="28" spans="2:13" x14ac:dyDescent="0.2">
      <c r="B28" s="8" t="s">
        <v>57</v>
      </c>
      <c r="C28" s="15">
        <f t="shared" si="5"/>
        <v>43011.919728369998</v>
      </c>
      <c r="D28" s="25">
        <v>1909.41496381</v>
      </c>
      <c r="E28" s="26">
        <v>1353</v>
      </c>
      <c r="F28" s="25">
        <f t="shared" ref="F28:F61" si="8">SUM(D28:E28)</f>
        <v>3262.4149638099998</v>
      </c>
      <c r="G28" s="29">
        <v>18186.50482831</v>
      </c>
      <c r="H28" s="26">
        <v>1341.6848292899999</v>
      </c>
      <c r="I28" s="30">
        <f t="shared" ref="I28:I61" si="9">SUM(G28:H28)</f>
        <v>19528.1896576</v>
      </c>
      <c r="J28" s="25">
        <v>20221.315106959999</v>
      </c>
      <c r="M28" s="59"/>
    </row>
    <row r="29" spans="2:13" x14ac:dyDescent="0.2">
      <c r="B29" s="7" t="s">
        <v>14</v>
      </c>
      <c r="C29" s="16">
        <f t="shared" ref="C29:C38" si="10">SUM(F29,I29,J29)</f>
        <v>109822.18140892001</v>
      </c>
      <c r="D29" s="51">
        <v>7007.9997457099998</v>
      </c>
      <c r="E29" s="44">
        <v>26699</v>
      </c>
      <c r="F29" s="12">
        <f t="shared" si="8"/>
        <v>33706.999745709996</v>
      </c>
      <c r="G29" s="43">
        <v>27779.565820980002</v>
      </c>
      <c r="H29" s="44">
        <v>1214.05844331</v>
      </c>
      <c r="I29" s="31">
        <f t="shared" si="9"/>
        <v>28993.624264290003</v>
      </c>
      <c r="J29" s="12">
        <v>47121.557398919998</v>
      </c>
      <c r="M29" s="59"/>
    </row>
    <row r="30" spans="2:13" x14ac:dyDescent="0.2">
      <c r="B30" s="8" t="s">
        <v>58</v>
      </c>
      <c r="C30" s="15">
        <f t="shared" si="10"/>
        <v>38998.751703419999</v>
      </c>
      <c r="D30" s="25">
        <v>3220.61955442</v>
      </c>
      <c r="E30" s="26">
        <v>4614</v>
      </c>
      <c r="F30" s="25">
        <f t="shared" si="8"/>
        <v>7834.61955442</v>
      </c>
      <c r="G30" s="29">
        <v>10451.076398919999</v>
      </c>
      <c r="H30" s="26">
        <v>1214.05844331</v>
      </c>
      <c r="I30" s="30">
        <f t="shared" si="9"/>
        <v>11665.134842229998</v>
      </c>
      <c r="J30" s="25">
        <v>19498.997306770001</v>
      </c>
      <c r="M30" s="59"/>
    </row>
    <row r="31" spans="2:13" x14ac:dyDescent="0.2">
      <c r="B31" s="7" t="s">
        <v>15</v>
      </c>
      <c r="C31" s="16">
        <f t="shared" si="10"/>
        <v>253112.38594295</v>
      </c>
      <c r="D31" s="51">
        <v>13233.174490910002</v>
      </c>
      <c r="E31" s="44">
        <v>11719</v>
      </c>
      <c r="F31" s="12">
        <f t="shared" si="8"/>
        <v>24952.174490910002</v>
      </c>
      <c r="G31" s="43">
        <v>75681.09998395</v>
      </c>
      <c r="H31" s="44">
        <v>1765.88979079</v>
      </c>
      <c r="I31" s="31">
        <f t="shared" si="9"/>
        <v>77446.989774739995</v>
      </c>
      <c r="J31" s="12">
        <v>150713.2216773</v>
      </c>
      <c r="M31" s="59"/>
    </row>
    <row r="32" spans="2:13" x14ac:dyDescent="0.2">
      <c r="B32" s="8" t="s">
        <v>20</v>
      </c>
      <c r="C32" s="15">
        <f t="shared" si="10"/>
        <v>118778.97740435999</v>
      </c>
      <c r="D32" s="25">
        <v>4300.8896098900004</v>
      </c>
      <c r="E32" s="26">
        <v>747</v>
      </c>
      <c r="F32" s="25">
        <f t="shared" si="8"/>
        <v>5047.8896098900004</v>
      </c>
      <c r="G32" s="29">
        <v>35087.96331924</v>
      </c>
      <c r="H32" s="26">
        <v>989.81253598000012</v>
      </c>
      <c r="I32" s="30">
        <f t="shared" si="9"/>
        <v>36077.775855220003</v>
      </c>
      <c r="J32" s="25">
        <v>77653.311939249994</v>
      </c>
      <c r="M32" s="59"/>
    </row>
    <row r="33" spans="2:13" x14ac:dyDescent="0.2">
      <c r="B33" s="7" t="s">
        <v>16</v>
      </c>
      <c r="C33" s="16">
        <f t="shared" si="10"/>
        <v>110470.38531929</v>
      </c>
      <c r="D33" s="51">
        <v>7096.1749802499999</v>
      </c>
      <c r="E33" s="44">
        <v>20195</v>
      </c>
      <c r="F33" s="12">
        <f t="shared" si="8"/>
        <v>27291.174980249998</v>
      </c>
      <c r="G33" s="43">
        <v>32441.004001959998</v>
      </c>
      <c r="H33" s="44">
        <v>1515.48801667</v>
      </c>
      <c r="I33" s="31">
        <f t="shared" si="9"/>
        <v>33956.492018630001</v>
      </c>
      <c r="J33" s="12">
        <v>49222.71832041</v>
      </c>
      <c r="M33" s="59"/>
    </row>
    <row r="34" spans="2:13" x14ac:dyDescent="0.2">
      <c r="B34" s="8" t="s">
        <v>59</v>
      </c>
      <c r="C34" s="15">
        <f t="shared" si="10"/>
        <v>49098.038308019997</v>
      </c>
      <c r="D34" s="25">
        <v>225.48193667000001</v>
      </c>
      <c r="E34" s="26">
        <v>3144</v>
      </c>
      <c r="F34" s="25">
        <f t="shared" si="8"/>
        <v>3369.4819366699999</v>
      </c>
      <c r="G34" s="29">
        <v>11783.50410839</v>
      </c>
      <c r="H34" s="26">
        <v>905.69081671000004</v>
      </c>
      <c r="I34" s="30">
        <f t="shared" si="9"/>
        <v>12689.194925100001</v>
      </c>
      <c r="J34" s="25">
        <v>33039.361446249997</v>
      </c>
      <c r="M34" s="59"/>
    </row>
    <row r="35" spans="2:13" x14ac:dyDescent="0.2">
      <c r="B35" s="7" t="s">
        <v>17</v>
      </c>
      <c r="C35" s="16">
        <f t="shared" si="10"/>
        <v>75395.670182550006</v>
      </c>
      <c r="D35" s="51">
        <v>2966.3216233399999</v>
      </c>
      <c r="E35" s="44">
        <v>14241</v>
      </c>
      <c r="F35" s="12">
        <f t="shared" si="8"/>
        <v>17207.321623340002</v>
      </c>
      <c r="G35" s="43">
        <v>15890.921470180001</v>
      </c>
      <c r="H35" s="44">
        <v>1992.53199352</v>
      </c>
      <c r="I35" s="31">
        <f t="shared" si="9"/>
        <v>17883.4534637</v>
      </c>
      <c r="J35" s="12">
        <v>40304.895095510001</v>
      </c>
      <c r="M35" s="59"/>
    </row>
    <row r="36" spans="2:13" x14ac:dyDescent="0.2">
      <c r="B36" s="8" t="s">
        <v>60</v>
      </c>
      <c r="C36" s="15">
        <f t="shared" si="10"/>
        <v>35288.098191609999</v>
      </c>
      <c r="D36" s="25">
        <v>890.54450541000006</v>
      </c>
      <c r="E36" s="26">
        <v>1295</v>
      </c>
      <c r="F36" s="25">
        <f t="shared" si="8"/>
        <v>2185.5445054100001</v>
      </c>
      <c r="G36" s="29">
        <v>6425.3933333499999</v>
      </c>
      <c r="H36" s="26">
        <v>1730.95593396</v>
      </c>
      <c r="I36" s="30">
        <f t="shared" si="9"/>
        <v>8156.34926731</v>
      </c>
      <c r="J36" s="25">
        <v>24946.20441889</v>
      </c>
      <c r="M36" s="59"/>
    </row>
    <row r="37" spans="2:13" x14ac:dyDescent="0.2">
      <c r="B37" s="7" t="s">
        <v>18</v>
      </c>
      <c r="C37" s="16">
        <f t="shared" si="10"/>
        <v>441241.25920262001</v>
      </c>
      <c r="D37" s="51">
        <v>46986.570352019997</v>
      </c>
      <c r="E37" s="44">
        <v>97008</v>
      </c>
      <c r="F37" s="12">
        <f t="shared" si="8"/>
        <v>143994.57035202</v>
      </c>
      <c r="G37" s="43">
        <v>127059.44693974999</v>
      </c>
      <c r="H37" s="44">
        <v>6021.0932187799999</v>
      </c>
      <c r="I37" s="31">
        <f t="shared" si="9"/>
        <v>133080.54015853</v>
      </c>
      <c r="J37" s="12">
        <v>164166.14869207001</v>
      </c>
      <c r="M37" s="59"/>
    </row>
    <row r="38" spans="2:13" x14ac:dyDescent="0.2">
      <c r="B38" s="8" t="s">
        <v>21</v>
      </c>
      <c r="C38" s="15">
        <f t="shared" si="10"/>
        <v>131629.99264274002</v>
      </c>
      <c r="D38" s="25">
        <v>247.33217946000002</v>
      </c>
      <c r="E38" s="26">
        <v>19125</v>
      </c>
      <c r="F38" s="25">
        <f t="shared" si="8"/>
        <v>19372.332179460001</v>
      </c>
      <c r="G38" s="29">
        <v>32519.94532169</v>
      </c>
      <c r="H38" s="26">
        <v>661.89134094999997</v>
      </c>
      <c r="I38" s="30">
        <f t="shared" si="9"/>
        <v>33181.836662640002</v>
      </c>
      <c r="J38" s="25">
        <v>79075.823800640006</v>
      </c>
      <c r="M38" s="59"/>
    </row>
    <row r="39" spans="2:13" ht="17.25" customHeight="1" x14ac:dyDescent="0.2">
      <c r="B39" s="6" t="s">
        <v>22</v>
      </c>
      <c r="C39" s="13">
        <f>C40+C42+C44+C46</f>
        <v>2401163.8509766101</v>
      </c>
      <c r="D39" s="49">
        <f>D40+D42+D44+D46</f>
        <v>76325.263551309996</v>
      </c>
      <c r="E39" s="40">
        <f t="shared" ref="E39:J39" si="11">E40+E42+E44+E46</f>
        <v>169713</v>
      </c>
      <c r="F39" s="10">
        <f t="shared" si="8"/>
        <v>246038.26355131</v>
      </c>
      <c r="G39" s="39">
        <f t="shared" si="11"/>
        <v>557820.19696286996</v>
      </c>
      <c r="H39" s="40">
        <f>H40+H42+H44+H46</f>
        <v>47563.65601644</v>
      </c>
      <c r="I39" s="27">
        <f t="shared" si="9"/>
        <v>605383.85297930997</v>
      </c>
      <c r="J39" s="10">
        <f t="shared" si="11"/>
        <v>1549741.7344459901</v>
      </c>
      <c r="M39" s="59"/>
    </row>
    <row r="40" spans="2:13" x14ac:dyDescent="0.2">
      <c r="B40" s="7" t="s">
        <v>23</v>
      </c>
      <c r="C40" s="16">
        <f t="shared" ref="C40:C47" si="12">SUM(F40,I40,J40)</f>
        <v>519337.95734377002</v>
      </c>
      <c r="D40" s="51">
        <v>8343.8020917499998</v>
      </c>
      <c r="E40" s="44">
        <v>87929</v>
      </c>
      <c r="F40" s="12">
        <f t="shared" si="8"/>
        <v>96272.802091749996</v>
      </c>
      <c r="G40" s="43">
        <v>103244.95195796</v>
      </c>
      <c r="H40" s="44">
        <v>2208.7511333399998</v>
      </c>
      <c r="I40" s="31">
        <f t="shared" si="9"/>
        <v>105453.70309130001</v>
      </c>
      <c r="J40" s="12">
        <v>317611.45216072001</v>
      </c>
      <c r="M40" s="59"/>
    </row>
    <row r="41" spans="2:13" x14ac:dyDescent="0.2">
      <c r="B41" s="8" t="s">
        <v>27</v>
      </c>
      <c r="C41" s="15">
        <f t="shared" si="12"/>
        <v>133794.94978187999</v>
      </c>
      <c r="D41" s="25">
        <v>597.38421095000001</v>
      </c>
      <c r="E41" s="26">
        <v>2216</v>
      </c>
      <c r="F41" s="25">
        <f t="shared" si="8"/>
        <v>2813.3842109500001</v>
      </c>
      <c r="G41" s="29">
        <v>27720.553119389999</v>
      </c>
      <c r="H41" s="26">
        <v>1638.36153481</v>
      </c>
      <c r="I41" s="30">
        <f t="shared" si="9"/>
        <v>29358.914654199998</v>
      </c>
      <c r="J41" s="25">
        <v>101622.65091673</v>
      </c>
      <c r="M41" s="59"/>
    </row>
    <row r="42" spans="2:13" x14ac:dyDescent="0.2">
      <c r="B42" s="7" t="s">
        <v>24</v>
      </c>
      <c r="C42" s="16">
        <f t="shared" si="12"/>
        <v>88505.823994620005</v>
      </c>
      <c r="D42" s="51">
        <v>7535.6092396499998</v>
      </c>
      <c r="E42" s="44">
        <v>1976</v>
      </c>
      <c r="F42" s="12">
        <f t="shared" si="8"/>
        <v>9511.6092396499989</v>
      </c>
      <c r="G42" s="43">
        <v>21408.10551876</v>
      </c>
      <c r="H42" s="44">
        <v>1229.2096105400001</v>
      </c>
      <c r="I42" s="31">
        <f t="shared" si="9"/>
        <v>22637.315129300001</v>
      </c>
      <c r="J42" s="12">
        <v>56356.899625669997</v>
      </c>
      <c r="M42" s="59"/>
    </row>
    <row r="43" spans="2:13" x14ac:dyDescent="0.2">
      <c r="B43" s="8" t="s">
        <v>61</v>
      </c>
      <c r="C43" s="56">
        <f t="shared" si="12"/>
        <v>51039.964586670001</v>
      </c>
      <c r="D43" s="25">
        <v>5620.2823153199997</v>
      </c>
      <c r="E43" s="26">
        <v>392</v>
      </c>
      <c r="F43" s="25">
        <f t="shared" si="8"/>
        <v>6012.2823153199997</v>
      </c>
      <c r="G43" s="29">
        <v>10062.031388450001</v>
      </c>
      <c r="H43" s="26">
        <v>1229.2096105400001</v>
      </c>
      <c r="I43" s="30">
        <f t="shared" si="9"/>
        <v>11291.240998990001</v>
      </c>
      <c r="J43" s="25">
        <v>33736.441272360003</v>
      </c>
      <c r="M43" s="59"/>
    </row>
    <row r="44" spans="2:13" x14ac:dyDescent="0.2">
      <c r="B44" s="7" t="s">
        <v>25</v>
      </c>
      <c r="C44" s="16">
        <f t="shared" si="12"/>
        <v>512304.88627114001</v>
      </c>
      <c r="D44" s="51">
        <v>2282.9981083499997</v>
      </c>
      <c r="E44" s="44">
        <v>53878</v>
      </c>
      <c r="F44" s="12">
        <f t="shared" si="8"/>
        <v>56160.998108350002</v>
      </c>
      <c r="G44" s="43">
        <v>110618.39499068999</v>
      </c>
      <c r="H44" s="44">
        <v>18448.19843009</v>
      </c>
      <c r="I44" s="31">
        <f t="shared" si="9"/>
        <v>129066.59342078</v>
      </c>
      <c r="J44" s="12">
        <v>327077.29474201001</v>
      </c>
      <c r="M44" s="59"/>
    </row>
    <row r="45" spans="2:13" x14ac:dyDescent="0.2">
      <c r="B45" s="8" t="s">
        <v>28</v>
      </c>
      <c r="C45" s="15">
        <f t="shared" si="12"/>
        <v>394714.92295946</v>
      </c>
      <c r="D45" s="25">
        <v>910.91854685999999</v>
      </c>
      <c r="E45" s="26">
        <v>48057</v>
      </c>
      <c r="F45" s="25">
        <f t="shared" si="8"/>
        <v>48967.918546859997</v>
      </c>
      <c r="G45" s="29">
        <v>80873.107327670004</v>
      </c>
      <c r="H45" s="26">
        <v>15273.652300600001</v>
      </c>
      <c r="I45" s="30">
        <f t="shared" si="9"/>
        <v>96146.759628270011</v>
      </c>
      <c r="J45" s="25">
        <v>249600.24478432999</v>
      </c>
      <c r="M45" s="59"/>
    </row>
    <row r="46" spans="2:13" x14ac:dyDescent="0.2">
      <c r="B46" s="7" t="s">
        <v>26</v>
      </c>
      <c r="C46" s="16">
        <f t="shared" si="12"/>
        <v>1281015.1833670801</v>
      </c>
      <c r="D46" s="51">
        <v>58162.854111559995</v>
      </c>
      <c r="E46" s="44">
        <v>25930</v>
      </c>
      <c r="F46" s="12">
        <f t="shared" si="8"/>
        <v>84092.854111559995</v>
      </c>
      <c r="G46" s="43">
        <v>322548.74449546001</v>
      </c>
      <c r="H46" s="44">
        <v>25677.496842470002</v>
      </c>
      <c r="I46" s="31">
        <f t="shared" si="9"/>
        <v>348226.24133793003</v>
      </c>
      <c r="J46" s="12">
        <v>848696.08791759005</v>
      </c>
      <c r="M46" s="59"/>
    </row>
    <row r="47" spans="2:13" x14ac:dyDescent="0.2">
      <c r="B47" s="8" t="s">
        <v>29</v>
      </c>
      <c r="C47" s="15">
        <f t="shared" si="12"/>
        <v>683414.56112991995</v>
      </c>
      <c r="D47" s="25">
        <v>30825.719791210002</v>
      </c>
      <c r="E47" s="26">
        <v>12132</v>
      </c>
      <c r="F47" s="25">
        <f t="shared" si="8"/>
        <v>42957.719791210002</v>
      </c>
      <c r="G47" s="29">
        <v>195863.81686004001</v>
      </c>
      <c r="H47" s="26">
        <v>16613.15376384</v>
      </c>
      <c r="I47" s="30">
        <f t="shared" si="9"/>
        <v>212476.97062388001</v>
      </c>
      <c r="J47" s="25">
        <v>427979.87071483</v>
      </c>
      <c r="M47" s="59"/>
    </row>
    <row r="48" spans="2:13" ht="17.25" customHeight="1" x14ac:dyDescent="0.2">
      <c r="B48" s="6" t="s">
        <v>39</v>
      </c>
      <c r="C48" s="13">
        <f>C49+C51+C53</f>
        <v>680497.41912327008</v>
      </c>
      <c r="D48" s="49">
        <f>D49+D51+D53</f>
        <v>176773.38271040999</v>
      </c>
      <c r="E48" s="40">
        <f>E49+E51+E53</f>
        <v>39257</v>
      </c>
      <c r="F48" s="10">
        <f t="shared" si="8"/>
        <v>216030.38271040999</v>
      </c>
      <c r="G48" s="39">
        <f t="shared" ref="G48:J48" si="13">G49+G51+G53</f>
        <v>110368.89028507</v>
      </c>
      <c r="H48" s="40">
        <f t="shared" si="13"/>
        <v>9197.3043225699985</v>
      </c>
      <c r="I48" s="27">
        <f t="shared" si="9"/>
        <v>119566.19460763999</v>
      </c>
      <c r="J48" s="10">
        <f t="shared" si="13"/>
        <v>344900.84180522</v>
      </c>
      <c r="M48" s="59"/>
    </row>
    <row r="49" spans="2:13" x14ac:dyDescent="0.2">
      <c r="B49" s="7" t="s">
        <v>30</v>
      </c>
      <c r="C49" s="16">
        <f t="shared" ref="C49:C54" si="14">SUM(F49,I49,J49)</f>
        <v>263753.33217017003</v>
      </c>
      <c r="D49" s="51">
        <v>56256.606734650006</v>
      </c>
      <c r="E49" s="44">
        <v>16999</v>
      </c>
      <c r="F49" s="12">
        <f t="shared" si="8"/>
        <v>73255.606734650006</v>
      </c>
      <c r="G49" s="43">
        <v>47017.773765439997</v>
      </c>
      <c r="H49" s="44">
        <v>2511.7404536700001</v>
      </c>
      <c r="I49" s="31">
        <f t="shared" si="9"/>
        <v>49529.514219109995</v>
      </c>
      <c r="J49" s="12">
        <v>140968.21121641001</v>
      </c>
      <c r="M49" s="59"/>
    </row>
    <row r="50" spans="2:13" x14ac:dyDescent="0.2">
      <c r="B50" s="8" t="s">
        <v>42</v>
      </c>
      <c r="C50" s="15">
        <f t="shared" si="14"/>
        <v>79817.676063499996</v>
      </c>
      <c r="D50" s="25">
        <v>17098.280124509998</v>
      </c>
      <c r="E50" s="26">
        <v>2111</v>
      </c>
      <c r="F50" s="25">
        <f t="shared" si="8"/>
        <v>19209.280124509998</v>
      </c>
      <c r="G50" s="29">
        <v>13910.74491306</v>
      </c>
      <c r="H50" s="26">
        <v>0</v>
      </c>
      <c r="I50" s="30">
        <f t="shared" si="9"/>
        <v>13910.74491306</v>
      </c>
      <c r="J50" s="25">
        <v>46697.651025929998</v>
      </c>
      <c r="M50" s="59"/>
    </row>
    <row r="51" spans="2:13" x14ac:dyDescent="0.2">
      <c r="B51" s="7" t="s">
        <v>31</v>
      </c>
      <c r="C51" s="16">
        <f t="shared" si="14"/>
        <v>147950.83296587999</v>
      </c>
      <c r="D51" s="51">
        <v>34068.631540279996</v>
      </c>
      <c r="E51" s="44">
        <v>3809</v>
      </c>
      <c r="F51" s="12">
        <f t="shared" si="8"/>
        <v>37877.631540279996</v>
      </c>
      <c r="G51" s="43">
        <v>23592.959189200003</v>
      </c>
      <c r="H51" s="44">
        <v>4785.0983782099993</v>
      </c>
      <c r="I51" s="31">
        <f t="shared" si="9"/>
        <v>28378.057567410004</v>
      </c>
      <c r="J51" s="12">
        <v>81695.14385819</v>
      </c>
      <c r="M51" s="59"/>
    </row>
    <row r="52" spans="2:13" x14ac:dyDescent="0.2">
      <c r="B52" s="8" t="s">
        <v>62</v>
      </c>
      <c r="C52" s="15">
        <f t="shared" si="14"/>
        <v>28000.035025469999</v>
      </c>
      <c r="D52" s="25">
        <v>2612.59443999</v>
      </c>
      <c r="E52" s="26">
        <v>341</v>
      </c>
      <c r="F52" s="25">
        <f t="shared" si="8"/>
        <v>2953.59443999</v>
      </c>
      <c r="G52" s="29">
        <v>3312.4786229300003</v>
      </c>
      <c r="H52" s="26">
        <v>3109.97473984</v>
      </c>
      <c r="I52" s="30">
        <f t="shared" si="9"/>
        <v>6422.4533627700002</v>
      </c>
      <c r="J52" s="25">
        <v>18623.987222709999</v>
      </c>
      <c r="M52" s="59"/>
    </row>
    <row r="53" spans="2:13" x14ac:dyDescent="0.2">
      <c r="B53" s="7" t="s">
        <v>32</v>
      </c>
      <c r="C53" s="16">
        <f t="shared" si="14"/>
        <v>268793.25398722</v>
      </c>
      <c r="D53" s="51">
        <v>86448.144435480004</v>
      </c>
      <c r="E53" s="44">
        <v>18449</v>
      </c>
      <c r="F53" s="12">
        <f t="shared" si="8"/>
        <v>104897.14443548</v>
      </c>
      <c r="G53" s="43">
        <v>39758.157330429996</v>
      </c>
      <c r="H53" s="44">
        <v>1900.46549069</v>
      </c>
      <c r="I53" s="31">
        <f t="shared" si="9"/>
        <v>41658.62282112</v>
      </c>
      <c r="J53" s="12">
        <v>122237.48673062</v>
      </c>
      <c r="M53" s="59"/>
    </row>
    <row r="54" spans="2:13" x14ac:dyDescent="0.2">
      <c r="B54" s="8" t="s">
        <v>43</v>
      </c>
      <c r="C54" s="56">
        <f t="shared" si="14"/>
        <v>110177.99795538001</v>
      </c>
      <c r="D54" s="25">
        <v>41649.909028959999</v>
      </c>
      <c r="E54" s="26">
        <v>4625</v>
      </c>
      <c r="F54" s="25">
        <f t="shared" si="8"/>
        <v>46274.909028959999</v>
      </c>
      <c r="G54" s="29">
        <v>19167.792771349999</v>
      </c>
      <c r="H54" s="26">
        <v>1101.1627956299999</v>
      </c>
      <c r="I54" s="30">
        <f t="shared" si="9"/>
        <v>20268.955566979999</v>
      </c>
      <c r="J54" s="25">
        <v>43634.133359439998</v>
      </c>
      <c r="M54" s="59"/>
    </row>
    <row r="55" spans="2:13" ht="17.25" customHeight="1" x14ac:dyDescent="0.2">
      <c r="B55" s="6" t="s">
        <v>33</v>
      </c>
      <c r="C55" s="13">
        <f>C56+C57+C59+C61</f>
        <v>483724.48774278001</v>
      </c>
      <c r="D55" s="49">
        <f>D56+D57+D59+D61</f>
        <v>52003.349281339993</v>
      </c>
      <c r="E55" s="40">
        <f t="shared" ref="E55:J55" si="15">E56+E57+E59+E61</f>
        <v>55768</v>
      </c>
      <c r="F55" s="10">
        <f t="shared" si="8"/>
        <v>107771.34928133999</v>
      </c>
      <c r="G55" s="39">
        <f t="shared" si="15"/>
        <v>76368.410130830001</v>
      </c>
      <c r="H55" s="40">
        <f t="shared" si="15"/>
        <v>19766.9344384</v>
      </c>
      <c r="I55" s="27">
        <f t="shared" si="9"/>
        <v>96135.344569230001</v>
      </c>
      <c r="J55" s="10">
        <f t="shared" si="15"/>
        <v>279817.79389221</v>
      </c>
      <c r="M55" s="59"/>
    </row>
    <row r="56" spans="2:13" x14ac:dyDescent="0.2">
      <c r="B56" s="7" t="s">
        <v>34</v>
      </c>
      <c r="C56" s="16">
        <f t="shared" ref="C56:C61" si="16">SUM(F56,I56,J56)</f>
        <v>70794.101745519991</v>
      </c>
      <c r="D56" s="54">
        <v>7524.7291356999995</v>
      </c>
      <c r="E56" s="44">
        <v>9058</v>
      </c>
      <c r="F56" s="12">
        <f t="shared" si="8"/>
        <v>16582.729135699999</v>
      </c>
      <c r="G56" s="43">
        <v>14088.72530296</v>
      </c>
      <c r="H56" s="44">
        <v>2600.99551772</v>
      </c>
      <c r="I56" s="31">
        <f t="shared" si="9"/>
        <v>16689.720820679999</v>
      </c>
      <c r="J56" s="12">
        <v>37521.65178914</v>
      </c>
      <c r="M56" s="59"/>
    </row>
    <row r="57" spans="2:13" x14ac:dyDescent="0.2">
      <c r="B57" s="7" t="s">
        <v>35</v>
      </c>
      <c r="C57" s="16">
        <f t="shared" si="16"/>
        <v>125252.32092098999</v>
      </c>
      <c r="D57" s="54">
        <v>29174.986186890001</v>
      </c>
      <c r="E57" s="44">
        <v>16833</v>
      </c>
      <c r="F57" s="12">
        <f t="shared" si="8"/>
        <v>46007.986186890004</v>
      </c>
      <c r="G57" s="43">
        <v>14319.44048886</v>
      </c>
      <c r="H57" s="44">
        <v>6866.5040067800001</v>
      </c>
      <c r="I57" s="31">
        <f t="shared" si="9"/>
        <v>21185.94449564</v>
      </c>
      <c r="J57" s="12">
        <v>58058.390238460001</v>
      </c>
      <c r="M57" s="59"/>
    </row>
    <row r="58" spans="2:13" x14ac:dyDescent="0.2">
      <c r="B58" s="8" t="s">
        <v>63</v>
      </c>
      <c r="C58" s="15">
        <f t="shared" si="16"/>
        <v>37758.313602520007</v>
      </c>
      <c r="D58" s="25">
        <v>1656.7285808199999</v>
      </c>
      <c r="E58" s="26">
        <v>5854</v>
      </c>
      <c r="F58" s="25">
        <f t="shared" si="8"/>
        <v>7510.7285808199995</v>
      </c>
      <c r="G58" s="29">
        <v>6564.4690636500018</v>
      </c>
      <c r="H58" s="26">
        <v>4655.2956101399996</v>
      </c>
      <c r="I58" s="30">
        <f t="shared" si="9"/>
        <v>11219.764673790001</v>
      </c>
      <c r="J58" s="25">
        <v>19027.820347910001</v>
      </c>
      <c r="M58" s="59"/>
    </row>
    <row r="59" spans="2:13" x14ac:dyDescent="0.2">
      <c r="B59" s="7" t="s">
        <v>40</v>
      </c>
      <c r="C59" s="16">
        <f t="shared" si="16"/>
        <v>190509.51919349999</v>
      </c>
      <c r="D59" s="51">
        <v>10498.05611516</v>
      </c>
      <c r="E59" s="44">
        <v>28942</v>
      </c>
      <c r="F59" s="12">
        <f t="shared" si="8"/>
        <v>39440.056115159998</v>
      </c>
      <c r="G59" s="43">
        <v>35153.662170119998</v>
      </c>
      <c r="H59" s="44">
        <v>5992.1021367499998</v>
      </c>
      <c r="I59" s="31">
        <f t="shared" si="9"/>
        <v>41145.764306869998</v>
      </c>
      <c r="J59" s="12">
        <v>109923.69877146999</v>
      </c>
      <c r="M59" s="59"/>
    </row>
    <row r="60" spans="2:13" x14ac:dyDescent="0.2">
      <c r="B60" s="8" t="s">
        <v>64</v>
      </c>
      <c r="C60" s="15">
        <f t="shared" si="16"/>
        <v>68557.439299980004</v>
      </c>
      <c r="D60" s="25">
        <v>535.85098206999999</v>
      </c>
      <c r="E60" s="26">
        <v>2046</v>
      </c>
      <c r="F60" s="25">
        <f t="shared" si="8"/>
        <v>2581.8509820700001</v>
      </c>
      <c r="G60" s="29">
        <v>11292.8417878</v>
      </c>
      <c r="H60" s="26">
        <v>4873.8912206599998</v>
      </c>
      <c r="I60" s="30">
        <f t="shared" si="9"/>
        <v>16166.73300846</v>
      </c>
      <c r="J60" s="25">
        <v>49808.855309450002</v>
      </c>
      <c r="M60" s="59"/>
    </row>
    <row r="61" spans="2:13" x14ac:dyDescent="0.2">
      <c r="B61" s="7" t="s">
        <v>36</v>
      </c>
      <c r="C61" s="16">
        <f t="shared" si="16"/>
        <v>97168.545882770006</v>
      </c>
      <c r="D61" s="51">
        <v>4805.5778435900002</v>
      </c>
      <c r="E61" s="44">
        <v>935</v>
      </c>
      <c r="F61" s="12">
        <f t="shared" si="8"/>
        <v>5740.5778435900002</v>
      </c>
      <c r="G61" s="43">
        <v>12806.58216889</v>
      </c>
      <c r="H61" s="44">
        <v>4307.3327771499999</v>
      </c>
      <c r="I61" s="31">
        <f t="shared" si="9"/>
        <v>17113.91494604</v>
      </c>
      <c r="J61" s="12">
        <v>74314.053093139999</v>
      </c>
      <c r="M61" s="59"/>
    </row>
    <row r="62" spans="2:13" ht="31.5" customHeight="1" x14ac:dyDescent="0.2">
      <c r="B62" s="9" t="s">
        <v>41</v>
      </c>
      <c r="C62" s="18">
        <f>F62+I62+J62</f>
        <v>6068565.8307194188</v>
      </c>
      <c r="D62" s="49">
        <f>D9+D20+D39+D48+D55</f>
        <v>807245.59834922</v>
      </c>
      <c r="E62" s="40">
        <f t="shared" ref="E62:J62" si="17">E9+E20+E39+E48+E55</f>
        <v>689027</v>
      </c>
      <c r="F62" s="19">
        <f>F9+F20+F39+F48+F55</f>
        <v>1496272.5983492199</v>
      </c>
      <c r="G62" s="39">
        <f t="shared" si="17"/>
        <v>1454981.78216084</v>
      </c>
      <c r="H62" s="40">
        <f t="shared" si="17"/>
        <v>121454.91718003999</v>
      </c>
      <c r="I62" s="32">
        <f>I9+I20+I39+I48+I55</f>
        <v>1576436.6993408797</v>
      </c>
      <c r="J62" s="19">
        <f t="shared" si="17"/>
        <v>2995856.5330293197</v>
      </c>
      <c r="M62" s="59"/>
    </row>
    <row r="63" spans="2:13" ht="15" customHeight="1" x14ac:dyDescent="0.2">
      <c r="B63" s="20" t="s">
        <v>37</v>
      </c>
      <c r="C63" s="57">
        <f t="shared" ref="C63:J63" si="18">C13+C16+C18+C22+C24+C26+C28+C30+C32+C34+C36+C38+C41+C43+C45+C47+C50+C52+C54+C58+C60</f>
        <v>2393837.7281696801</v>
      </c>
      <c r="D63" s="52">
        <f t="shared" si="18"/>
        <v>154316.97033688001</v>
      </c>
      <c r="E63" s="46">
        <f t="shared" si="18"/>
        <v>145660</v>
      </c>
      <c r="F63" s="17">
        <f t="shared" si="18"/>
        <v>299976.97033688007</v>
      </c>
      <c r="G63" s="45">
        <f t="shared" si="18"/>
        <v>624263.37323875993</v>
      </c>
      <c r="H63" s="46">
        <f t="shared" si="18"/>
        <v>65301.495406849994</v>
      </c>
      <c r="I63" s="33">
        <f t="shared" si="18"/>
        <v>689564.86864560994</v>
      </c>
      <c r="J63" s="17">
        <f t="shared" si="18"/>
        <v>1404295.88918719</v>
      </c>
      <c r="M63" s="59"/>
    </row>
    <row r="64" spans="2:13" ht="15" customHeight="1" thickBot="1" x14ac:dyDescent="0.25">
      <c r="B64" s="21" t="s">
        <v>44</v>
      </c>
      <c r="C64" s="22">
        <f>C62-C63</f>
        <v>3674728.1025497387</v>
      </c>
      <c r="D64" s="53">
        <f>D62-D63</f>
        <v>652928.62801234005</v>
      </c>
      <c r="E64" s="48">
        <f t="shared" ref="E64:G64" si="19">E62-E63</f>
        <v>543367</v>
      </c>
      <c r="F64" s="23">
        <f>F62-F63</f>
        <v>1196295.6280123398</v>
      </c>
      <c r="G64" s="47">
        <f t="shared" si="19"/>
        <v>830718.40892208007</v>
      </c>
      <c r="H64" s="48">
        <f>H62-H63</f>
        <v>56153.421773189999</v>
      </c>
      <c r="I64" s="34">
        <f>I62-I63</f>
        <v>886871.83069526975</v>
      </c>
      <c r="J64" s="23">
        <f>J62-J63</f>
        <v>1591560.6438421297</v>
      </c>
      <c r="M64" s="59"/>
    </row>
    <row r="65" spans="2:10" ht="13.5" thickTop="1" x14ac:dyDescent="0.2">
      <c r="B65" s="5" t="s">
        <v>65</v>
      </c>
      <c r="C65" s="2"/>
      <c r="D65" s="2"/>
      <c r="E65" s="2"/>
      <c r="F65" s="2"/>
      <c r="G65" s="2"/>
      <c r="H65" s="2"/>
      <c r="I65" s="2"/>
      <c r="J65" s="2"/>
    </row>
    <row r="66" spans="2:10" x14ac:dyDescent="0.2">
      <c r="B66" s="5" t="s">
        <v>72</v>
      </c>
      <c r="C66" s="2"/>
      <c r="D66" s="2"/>
      <c r="E66" s="2"/>
      <c r="F66" s="2"/>
      <c r="G66" s="2"/>
      <c r="H66" s="2"/>
      <c r="I66" s="2"/>
      <c r="J66" s="2"/>
    </row>
    <row r="67" spans="2:10" x14ac:dyDescent="0.2">
      <c r="B67" s="4"/>
      <c r="C67" s="2"/>
      <c r="D67" s="2"/>
      <c r="E67" s="2"/>
      <c r="F67" s="2"/>
      <c r="G67" s="2"/>
      <c r="H67" s="2"/>
      <c r="I67" s="2"/>
      <c r="J67" s="2"/>
    </row>
    <row r="68" spans="2:10" x14ac:dyDescent="0.2">
      <c r="B68" s="4"/>
      <c r="C68" s="2"/>
      <c r="D68" s="2"/>
      <c r="E68" s="2"/>
      <c r="F68" s="2"/>
      <c r="G68" s="2"/>
      <c r="H68" s="2"/>
      <c r="I68" s="2"/>
      <c r="J68" s="2"/>
    </row>
    <row r="69" spans="2:10" x14ac:dyDescent="0.2">
      <c r="B69" s="4"/>
      <c r="C69" s="2"/>
      <c r="D69" s="2"/>
      <c r="E69" s="2"/>
      <c r="F69" s="2"/>
      <c r="G69" s="2"/>
      <c r="H69" s="2"/>
      <c r="I69" s="2"/>
      <c r="J69" s="2"/>
    </row>
    <row r="70" spans="2:10" x14ac:dyDescent="0.2">
      <c r="C70" s="2"/>
      <c r="D70" s="2"/>
      <c r="E70" s="2"/>
      <c r="F70" s="2"/>
      <c r="G70" s="2"/>
      <c r="H70" s="2"/>
      <c r="I70" s="2"/>
      <c r="J70" s="2"/>
    </row>
    <row r="71" spans="2:10" x14ac:dyDescent="0.2">
      <c r="B71" s="4"/>
      <c r="C71" s="2"/>
      <c r="D71" s="2"/>
      <c r="E71" s="2"/>
      <c r="F71" s="2"/>
      <c r="G71" s="2"/>
      <c r="H71" s="2"/>
      <c r="I71" s="2"/>
      <c r="J71" s="2"/>
    </row>
    <row r="72" spans="2:10" x14ac:dyDescent="0.2">
      <c r="B72" s="4"/>
      <c r="C72" s="2"/>
      <c r="D72" s="2"/>
      <c r="E72" s="2"/>
      <c r="F72" s="2"/>
      <c r="G72" s="2"/>
      <c r="H72" s="2"/>
      <c r="I72" s="2"/>
      <c r="J72" s="2"/>
    </row>
    <row r="73" spans="2:10" x14ac:dyDescent="0.2">
      <c r="C73" s="2"/>
      <c r="D73" s="2"/>
      <c r="E73" s="2"/>
      <c r="F73" s="2"/>
      <c r="G73" s="2"/>
      <c r="H73" s="2"/>
      <c r="I73" s="2"/>
      <c r="J73" s="2"/>
    </row>
  </sheetData>
  <mergeCells count="10">
    <mergeCell ref="B1:J1"/>
    <mergeCell ref="B2:J2"/>
    <mergeCell ref="B3:J3"/>
    <mergeCell ref="B5:B8"/>
    <mergeCell ref="C5:J5"/>
    <mergeCell ref="C6:C8"/>
    <mergeCell ref="D6:J6"/>
    <mergeCell ref="D7:F7"/>
    <mergeCell ref="G7:I7"/>
    <mergeCell ref="J7:J8"/>
  </mergeCells>
  <printOptions horizontalCentered="1"/>
  <pageMargins left="0" right="0" top="0.19685039370078741" bottom="0" header="0" footer="0"/>
  <pageSetup paperSize="9" scale="72" fitToHeight="2" orientation="portrait" r:id="rId1"/>
  <headerFooter alignWithMargins="0"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B1:M73"/>
  <sheetViews>
    <sheetView showGridLines="0" topLeftCell="A46" zoomScaleNormal="100" workbookViewId="0">
      <selection activeCell="B69" sqref="B69"/>
    </sheetView>
  </sheetViews>
  <sheetFormatPr defaultRowHeight="12.75" x14ac:dyDescent="0.2"/>
  <cols>
    <col min="1" max="1" width="3.85546875" style="1" customWidth="1"/>
    <col min="2" max="2" width="24" style="1" customWidth="1"/>
    <col min="3" max="10" width="13.7109375" style="3" customWidth="1"/>
    <col min="11" max="16384" width="9.140625" style="1"/>
  </cols>
  <sheetData>
    <row r="1" spans="2:13" ht="15.75" x14ac:dyDescent="0.2">
      <c r="B1" s="60" t="s">
        <v>49</v>
      </c>
      <c r="C1" s="60"/>
      <c r="D1" s="60"/>
      <c r="E1" s="60"/>
      <c r="F1" s="60"/>
      <c r="G1" s="60"/>
      <c r="H1" s="60"/>
      <c r="I1" s="60"/>
      <c r="J1" s="60"/>
    </row>
    <row r="2" spans="2:13" ht="15" customHeight="1" x14ac:dyDescent="0.2">
      <c r="B2" s="61" t="s">
        <v>38</v>
      </c>
      <c r="C2" s="61"/>
      <c r="D2" s="61"/>
      <c r="E2" s="61"/>
      <c r="F2" s="61"/>
      <c r="G2" s="61"/>
      <c r="H2" s="61"/>
      <c r="I2" s="61"/>
      <c r="J2" s="61"/>
    </row>
    <row r="3" spans="2:13" ht="14.25" customHeight="1" x14ac:dyDescent="0.2">
      <c r="B3" s="62">
        <v>2018</v>
      </c>
      <c r="C3" s="62"/>
      <c r="D3" s="62"/>
      <c r="E3" s="62"/>
      <c r="F3" s="62"/>
      <c r="G3" s="62"/>
      <c r="H3" s="62"/>
      <c r="I3" s="62"/>
      <c r="J3" s="62"/>
    </row>
    <row r="4" spans="2:13" ht="9.75" customHeight="1" thickBot="1" x14ac:dyDescent="0.25">
      <c r="C4" s="1"/>
      <c r="D4" s="1"/>
      <c r="E4" s="1"/>
      <c r="F4" s="1"/>
      <c r="G4" s="1"/>
      <c r="H4" s="1"/>
      <c r="I4" s="1"/>
      <c r="J4" s="1"/>
    </row>
    <row r="5" spans="2:13" ht="21.75" customHeight="1" thickTop="1" x14ac:dyDescent="0.2">
      <c r="B5" s="69" t="s">
        <v>45</v>
      </c>
      <c r="C5" s="63" t="s">
        <v>46</v>
      </c>
      <c r="D5" s="64"/>
      <c r="E5" s="64"/>
      <c r="F5" s="64"/>
      <c r="G5" s="64"/>
      <c r="H5" s="64"/>
      <c r="I5" s="64"/>
      <c r="J5" s="64"/>
    </row>
    <row r="6" spans="2:13" ht="17.25" customHeight="1" x14ac:dyDescent="0.2">
      <c r="B6" s="70"/>
      <c r="C6" s="66" t="s">
        <v>48</v>
      </c>
      <c r="D6" s="65" t="s">
        <v>47</v>
      </c>
      <c r="E6" s="65"/>
      <c r="F6" s="65"/>
      <c r="G6" s="65"/>
      <c r="H6" s="65"/>
      <c r="I6" s="65"/>
      <c r="J6" s="65"/>
    </row>
    <row r="7" spans="2:13" ht="36.75" customHeight="1" x14ac:dyDescent="0.2">
      <c r="B7" s="70"/>
      <c r="C7" s="67"/>
      <c r="D7" s="74" t="s">
        <v>50</v>
      </c>
      <c r="E7" s="75"/>
      <c r="F7" s="75"/>
      <c r="G7" s="76" t="s">
        <v>51</v>
      </c>
      <c r="H7" s="77"/>
      <c r="I7" s="78"/>
      <c r="J7" s="72" t="s">
        <v>52</v>
      </c>
    </row>
    <row r="8" spans="2:13" ht="36.75" customHeight="1" x14ac:dyDescent="0.2">
      <c r="B8" s="71"/>
      <c r="C8" s="68"/>
      <c r="D8" s="35" t="s">
        <v>67</v>
      </c>
      <c r="E8" s="36" t="s">
        <v>68</v>
      </c>
      <c r="F8" s="37" t="s">
        <v>69</v>
      </c>
      <c r="G8" s="35" t="s">
        <v>71</v>
      </c>
      <c r="H8" s="36" t="s">
        <v>66</v>
      </c>
      <c r="I8" s="38" t="s">
        <v>70</v>
      </c>
      <c r="J8" s="73"/>
    </row>
    <row r="9" spans="2:13" ht="17.25" customHeight="1" x14ac:dyDescent="0.2">
      <c r="B9" s="6" t="s">
        <v>0</v>
      </c>
      <c r="C9" s="13">
        <f>SUM(C10:C12,C14:C15,C17,C19)</f>
        <v>688669.67019810004</v>
      </c>
      <c r="D9" s="49">
        <f>SUM(D10:D12,D14:D15,D17,D19)</f>
        <v>142042.72151284001</v>
      </c>
      <c r="E9" s="40">
        <f>SUM(E10:E12,E14:E15,E17,E19)</f>
        <v>142414</v>
      </c>
      <c r="F9" s="24">
        <f t="shared" ref="F9:F26" si="0">SUM(D9:E9)</f>
        <v>284456.72151284001</v>
      </c>
      <c r="G9" s="39">
        <f>G10+G11+G12+G14+G15+G17+G19</f>
        <v>228757.51236504002</v>
      </c>
      <c r="H9" s="40">
        <f t="shared" ref="H9:I9" si="1">H10+H11+H12+H14+H15+H17+H19</f>
        <v>21003.605424810001</v>
      </c>
      <c r="I9" s="27">
        <f t="shared" si="1"/>
        <v>249761.11778985002</v>
      </c>
      <c r="J9" s="10">
        <f>J10+J11+J12+J14+J15+J17+J19</f>
        <v>154451.83089540998</v>
      </c>
      <c r="M9" s="59"/>
    </row>
    <row r="10" spans="2:13" x14ac:dyDescent="0.2">
      <c r="B10" s="7" t="s">
        <v>1</v>
      </c>
      <c r="C10" s="14">
        <f>SUM(F10,I10,J10)</f>
        <v>65789.961515310002</v>
      </c>
      <c r="D10" s="50">
        <v>15947.091021880002</v>
      </c>
      <c r="E10" s="42">
        <v>21514</v>
      </c>
      <c r="F10" s="11">
        <f t="shared" si="0"/>
        <v>37461.091021879998</v>
      </c>
      <c r="G10" s="41">
        <v>11243.845879109998</v>
      </c>
      <c r="H10" s="42">
        <v>332.47780754000001</v>
      </c>
      <c r="I10" s="28">
        <f t="shared" ref="I10:I26" si="2">SUM(G10:H10)</f>
        <v>11576.323686649999</v>
      </c>
      <c r="J10" s="11">
        <v>16752.546806779999</v>
      </c>
      <c r="M10" s="59"/>
    </row>
    <row r="11" spans="2:13" x14ac:dyDescent="0.2">
      <c r="B11" s="7" t="s">
        <v>2</v>
      </c>
      <c r="C11" s="14">
        <f>SUM(F11,I11,J11)</f>
        <v>23602.17900376</v>
      </c>
      <c r="D11" s="50">
        <v>3504.4823180799999</v>
      </c>
      <c r="E11" s="42">
        <v>2933</v>
      </c>
      <c r="F11" s="11">
        <f t="shared" si="0"/>
        <v>6437.4823180799995</v>
      </c>
      <c r="G11" s="41">
        <v>7882.3100491299992</v>
      </c>
      <c r="H11" s="42">
        <v>2953.30918053</v>
      </c>
      <c r="I11" s="28">
        <f t="shared" si="2"/>
        <v>10835.619229659998</v>
      </c>
      <c r="J11" s="11">
        <v>6329.0774560199998</v>
      </c>
      <c r="M11" s="59"/>
    </row>
    <row r="12" spans="2:13" x14ac:dyDescent="0.2">
      <c r="B12" s="7" t="s">
        <v>3</v>
      </c>
      <c r="C12" s="14">
        <f>SUM(F12,I12,J12)</f>
        <v>168519.85505642</v>
      </c>
      <c r="D12" s="50">
        <v>16765.729585239998</v>
      </c>
      <c r="E12" s="42">
        <v>33660</v>
      </c>
      <c r="F12" s="11">
        <f t="shared" si="0"/>
        <v>50425.729585239998</v>
      </c>
      <c r="G12" s="41">
        <v>68607.083228050004</v>
      </c>
      <c r="H12" s="42">
        <v>3807.9116688300001</v>
      </c>
      <c r="I12" s="28">
        <f t="shared" si="2"/>
        <v>72414.994896880002</v>
      </c>
      <c r="J12" s="11">
        <v>45679.130574299998</v>
      </c>
      <c r="M12" s="59"/>
    </row>
    <row r="13" spans="2:13" x14ac:dyDescent="0.2">
      <c r="B13" s="8" t="s">
        <v>53</v>
      </c>
      <c r="C13" s="15">
        <f>SUM(F13,I13,J13)</f>
        <v>101666.2818727</v>
      </c>
      <c r="D13" s="25">
        <v>6888.00639331</v>
      </c>
      <c r="E13" s="26">
        <v>13334</v>
      </c>
      <c r="F13" s="25">
        <f t="shared" si="0"/>
        <v>20222.006393309999</v>
      </c>
      <c r="G13" s="29">
        <v>35771.566992059998</v>
      </c>
      <c r="H13" s="26">
        <v>3375.7326099400002</v>
      </c>
      <c r="I13" s="30">
        <f t="shared" si="2"/>
        <v>39147.299601999999</v>
      </c>
      <c r="J13" s="25">
        <v>42296.975877390003</v>
      </c>
      <c r="M13" s="59"/>
    </row>
    <row r="14" spans="2:13" x14ac:dyDescent="0.2">
      <c r="B14" s="7" t="s">
        <v>4</v>
      </c>
      <c r="C14" s="14">
        <f t="shared" ref="C14:C19" si="3">SUM(F14,I14,J14)</f>
        <v>20134.217355050001</v>
      </c>
      <c r="D14" s="50">
        <v>2235.9083739500002</v>
      </c>
      <c r="E14" s="42">
        <v>2589</v>
      </c>
      <c r="F14" s="11">
        <f t="shared" si="0"/>
        <v>4824.9083739500002</v>
      </c>
      <c r="G14" s="41">
        <v>6259.2963946700002</v>
      </c>
      <c r="H14" s="42">
        <v>723.63131059</v>
      </c>
      <c r="I14" s="28">
        <f t="shared" si="2"/>
        <v>6982.92770526</v>
      </c>
      <c r="J14" s="11">
        <v>8326.3812758399999</v>
      </c>
      <c r="M14" s="59"/>
    </row>
    <row r="15" spans="2:13" x14ac:dyDescent="0.2">
      <c r="B15" s="7" t="s">
        <v>5</v>
      </c>
      <c r="C15" s="14">
        <f t="shared" si="3"/>
        <v>319790.15264932002</v>
      </c>
      <c r="D15" s="50">
        <v>81216.984145630006</v>
      </c>
      <c r="E15" s="42">
        <v>63461</v>
      </c>
      <c r="F15" s="11">
        <f t="shared" si="0"/>
        <v>144677.98414563001</v>
      </c>
      <c r="G15" s="41">
        <v>112857.44347395</v>
      </c>
      <c r="H15" s="42">
        <v>6618.94581586</v>
      </c>
      <c r="I15" s="28">
        <f t="shared" si="2"/>
        <v>119476.38928981</v>
      </c>
      <c r="J15" s="11">
        <v>55635.77921388</v>
      </c>
      <c r="M15" s="59"/>
    </row>
    <row r="16" spans="2:13" x14ac:dyDescent="0.2">
      <c r="B16" s="8" t="s">
        <v>8</v>
      </c>
      <c r="C16" s="15">
        <f>SUM(F16,I16,J16)</f>
        <v>75247.105374770006</v>
      </c>
      <c r="D16" s="25">
        <v>2837.9241155999998</v>
      </c>
      <c r="E16" s="26">
        <v>7783</v>
      </c>
      <c r="F16" s="25">
        <f t="shared" si="0"/>
        <v>10620.924115599999</v>
      </c>
      <c r="G16" s="29">
        <v>36948.620906130003</v>
      </c>
      <c r="H16" s="26">
        <v>4521.0101383499996</v>
      </c>
      <c r="I16" s="30">
        <f t="shared" si="2"/>
        <v>41469.631044480004</v>
      </c>
      <c r="J16" s="25">
        <v>23156.55021469</v>
      </c>
      <c r="M16" s="59"/>
    </row>
    <row r="17" spans="2:13" x14ac:dyDescent="0.2">
      <c r="B17" s="7" t="s">
        <v>6</v>
      </c>
      <c r="C17" s="14">
        <f t="shared" si="3"/>
        <v>37562.850284430002</v>
      </c>
      <c r="D17" s="50">
        <v>5696.8913614600006</v>
      </c>
      <c r="E17" s="42">
        <v>11433</v>
      </c>
      <c r="F17" s="11">
        <f t="shared" si="0"/>
        <v>17129.891361460002</v>
      </c>
      <c r="G17" s="41">
        <v>14414.34823173</v>
      </c>
      <c r="H17" s="42">
        <v>360.40861057000001</v>
      </c>
      <c r="I17" s="28">
        <f t="shared" si="2"/>
        <v>14774.756842300001</v>
      </c>
      <c r="J17" s="11">
        <v>5658.2020806700002</v>
      </c>
      <c r="M17" s="59"/>
    </row>
    <row r="18" spans="2:13" x14ac:dyDescent="0.2">
      <c r="B18" s="8" t="s">
        <v>54</v>
      </c>
      <c r="C18" s="15">
        <f t="shared" si="3"/>
        <v>26298.871083490001</v>
      </c>
      <c r="D18" s="25">
        <v>4163.4878721300001</v>
      </c>
      <c r="E18" s="26">
        <v>7219</v>
      </c>
      <c r="F18" s="25">
        <f t="shared" si="0"/>
        <v>11382.487872130001</v>
      </c>
      <c r="G18" s="29">
        <v>10166.078512730001</v>
      </c>
      <c r="H18" s="26">
        <v>360.40861057000001</v>
      </c>
      <c r="I18" s="30">
        <f t="shared" si="2"/>
        <v>10526.487123300001</v>
      </c>
      <c r="J18" s="25">
        <v>4389.8960880599998</v>
      </c>
      <c r="M18" s="59"/>
    </row>
    <row r="19" spans="2:13" x14ac:dyDescent="0.2">
      <c r="B19" s="7" t="s">
        <v>7</v>
      </c>
      <c r="C19" s="14">
        <f t="shared" si="3"/>
        <v>53270.454333810005</v>
      </c>
      <c r="D19" s="51">
        <v>16675.634706600002</v>
      </c>
      <c r="E19" s="44">
        <v>6824</v>
      </c>
      <c r="F19" s="12">
        <f t="shared" si="0"/>
        <v>23499.634706600002</v>
      </c>
      <c r="G19" s="43">
        <v>7493.1851084</v>
      </c>
      <c r="H19" s="44">
        <v>6206.9210308900001</v>
      </c>
      <c r="I19" s="31">
        <f t="shared" si="2"/>
        <v>13700.106139290001</v>
      </c>
      <c r="J19" s="12">
        <v>16070.71348792</v>
      </c>
      <c r="M19" s="59"/>
    </row>
    <row r="20" spans="2:13" ht="17.25" customHeight="1" x14ac:dyDescent="0.2">
      <c r="B20" s="6" t="s">
        <v>9</v>
      </c>
      <c r="C20" s="13">
        <f>SUM(C21,C23,C25,C27,C29,C31,C33,C35,C37)</f>
        <v>1818480.3694747302</v>
      </c>
      <c r="D20" s="49">
        <f>D21+D23+D25+D27+D29+D31+D33+D35+D37</f>
        <v>308657.77320888999</v>
      </c>
      <c r="E20" s="40">
        <f t="shared" ref="E20:H20" si="4">E21+E23+E25+E27+E29+E31+E33+E35+E37</f>
        <v>308110</v>
      </c>
      <c r="F20" s="10">
        <f t="shared" si="0"/>
        <v>616767.77320888999</v>
      </c>
      <c r="G20" s="39">
        <f t="shared" si="4"/>
        <v>455395.67973146006</v>
      </c>
      <c r="H20" s="40">
        <f t="shared" si="4"/>
        <v>23655.170148239999</v>
      </c>
      <c r="I20" s="27">
        <f t="shared" si="2"/>
        <v>479050.84987970005</v>
      </c>
      <c r="J20" s="10">
        <f>J21+J23+J25+J27+J29+J31+J33+J35+J37</f>
        <v>722661.74638613989</v>
      </c>
      <c r="M20" s="59"/>
    </row>
    <row r="21" spans="2:13" x14ac:dyDescent="0.2">
      <c r="B21" s="7" t="s">
        <v>10</v>
      </c>
      <c r="C21" s="16">
        <f t="shared" ref="C21:C28" si="5">SUM(F21,I21,J21)</f>
        <v>369822.53499944002</v>
      </c>
      <c r="D21" s="51">
        <v>178534.38841784</v>
      </c>
      <c r="E21" s="44">
        <v>62149</v>
      </c>
      <c r="F21" s="12">
        <f t="shared" si="0"/>
        <v>240683.38841784</v>
      </c>
      <c r="G21" s="43">
        <v>86923.286930100003</v>
      </c>
      <c r="H21" s="44">
        <v>5460.4519853199999</v>
      </c>
      <c r="I21" s="31">
        <f t="shared" si="2"/>
        <v>92383.738915420006</v>
      </c>
      <c r="J21" s="12">
        <v>36755.407666179999</v>
      </c>
      <c r="M21" s="59"/>
    </row>
    <row r="22" spans="2:13" x14ac:dyDescent="0.2">
      <c r="B22" s="8" t="s">
        <v>55</v>
      </c>
      <c r="C22" s="15">
        <f t="shared" si="5"/>
        <v>48988.805114080002</v>
      </c>
      <c r="D22" s="25">
        <v>3667.2567494199998</v>
      </c>
      <c r="E22" s="26">
        <v>4884</v>
      </c>
      <c r="F22" s="25">
        <f t="shared" si="0"/>
        <v>8551.2567494199993</v>
      </c>
      <c r="G22" s="29">
        <v>21573.727748270001</v>
      </c>
      <c r="H22" s="26">
        <v>2494.5571606399999</v>
      </c>
      <c r="I22" s="30">
        <f t="shared" si="2"/>
        <v>24068.284908910002</v>
      </c>
      <c r="J22" s="25">
        <v>16369.263455750001</v>
      </c>
      <c r="M22" s="59"/>
    </row>
    <row r="23" spans="2:13" x14ac:dyDescent="0.2">
      <c r="B23" s="7" t="s">
        <v>11</v>
      </c>
      <c r="C23" s="16">
        <f t="shared" si="5"/>
        <v>109945.85886469</v>
      </c>
      <c r="D23" s="51">
        <v>26412.407007769998</v>
      </c>
      <c r="E23" s="44">
        <v>38750</v>
      </c>
      <c r="F23" s="12">
        <f t="shared" si="0"/>
        <v>65162.407007770002</v>
      </c>
      <c r="G23" s="43">
        <v>26498.488764850001</v>
      </c>
      <c r="H23" s="44">
        <v>974.06643828999995</v>
      </c>
      <c r="I23" s="31">
        <f t="shared" si="2"/>
        <v>27472.55520314</v>
      </c>
      <c r="J23" s="12">
        <v>17310.896653780001</v>
      </c>
      <c r="M23" s="59"/>
    </row>
    <row r="24" spans="2:13" x14ac:dyDescent="0.2">
      <c r="B24" s="8" t="s">
        <v>56</v>
      </c>
      <c r="C24" s="15">
        <f t="shared" si="5"/>
        <v>35259.165350609997</v>
      </c>
      <c r="D24" s="25">
        <v>7057.1601168299994</v>
      </c>
      <c r="E24" s="26">
        <v>6684</v>
      </c>
      <c r="F24" s="25">
        <f t="shared" si="0"/>
        <v>13741.16011683</v>
      </c>
      <c r="G24" s="29">
        <v>12432.72442454</v>
      </c>
      <c r="H24" s="26">
        <v>974.06643828999995</v>
      </c>
      <c r="I24" s="30">
        <f t="shared" si="2"/>
        <v>13406.790862829999</v>
      </c>
      <c r="J24" s="25">
        <v>8111.2143709499996</v>
      </c>
      <c r="M24" s="59"/>
    </row>
    <row r="25" spans="2:13" x14ac:dyDescent="0.2">
      <c r="B25" s="7" t="s">
        <v>12</v>
      </c>
      <c r="C25" s="55">
        <f t="shared" si="5"/>
        <v>232617.14052528999</v>
      </c>
      <c r="D25" s="51">
        <v>16713.782770039998</v>
      </c>
      <c r="E25" s="44">
        <v>6954</v>
      </c>
      <c r="F25" s="12">
        <f t="shared" si="0"/>
        <v>23667.782770039998</v>
      </c>
      <c r="G25" s="43">
        <v>72758.986372749991</v>
      </c>
      <c r="H25" s="44">
        <v>0</v>
      </c>
      <c r="I25" s="31">
        <f t="shared" si="2"/>
        <v>72758.986372749991</v>
      </c>
      <c r="J25" s="12">
        <v>136190.37138249999</v>
      </c>
      <c r="M25" s="59"/>
    </row>
    <row r="26" spans="2:13" x14ac:dyDescent="0.2">
      <c r="B26" s="8" t="s">
        <v>19</v>
      </c>
      <c r="C26" s="15">
        <f t="shared" si="5"/>
        <v>117573.15193985999</v>
      </c>
      <c r="D26" s="25">
        <v>3814.9395992500004</v>
      </c>
      <c r="E26" s="26">
        <v>614</v>
      </c>
      <c r="F26" s="25">
        <f t="shared" si="0"/>
        <v>4428.9395992500004</v>
      </c>
      <c r="G26" s="29">
        <v>30175.15194702</v>
      </c>
      <c r="H26" s="26">
        <v>0</v>
      </c>
      <c r="I26" s="30">
        <f t="shared" si="2"/>
        <v>30175.15194702</v>
      </c>
      <c r="J26" s="25">
        <v>82969.06039359</v>
      </c>
      <c r="M26" s="59"/>
    </row>
    <row r="27" spans="2:13" x14ac:dyDescent="0.2">
      <c r="B27" s="7" t="s">
        <v>13</v>
      </c>
      <c r="C27" s="55">
        <f t="shared" si="5"/>
        <v>91510.19696654001</v>
      </c>
      <c r="D27" s="51">
        <v>7294.0794049200003</v>
      </c>
      <c r="E27" s="44">
        <v>17716</v>
      </c>
      <c r="F27" s="12">
        <f t="shared" ref="F27" si="6">SUM(D27:E27)</f>
        <v>25010.079404920001</v>
      </c>
      <c r="G27" s="43">
        <v>25141.33694153</v>
      </c>
      <c r="H27" s="44">
        <v>0</v>
      </c>
      <c r="I27" s="31">
        <f t="shared" ref="I27" si="7">SUM(G27:H27)</f>
        <v>25141.33694153</v>
      </c>
      <c r="J27" s="12">
        <v>41358.780620090001</v>
      </c>
      <c r="M27" s="59"/>
    </row>
    <row r="28" spans="2:13" x14ac:dyDescent="0.2">
      <c r="B28" s="8" t="s">
        <v>57</v>
      </c>
      <c r="C28" s="15">
        <f t="shared" si="5"/>
        <v>32169.100738779998</v>
      </c>
      <c r="D28" s="25">
        <v>460.07519758000001</v>
      </c>
      <c r="E28" s="26">
        <v>1819</v>
      </c>
      <c r="F28" s="25">
        <f t="shared" ref="F28:F61" si="8">SUM(D28:E28)</f>
        <v>2279.0751975799999</v>
      </c>
      <c r="G28" s="29">
        <v>12085.13673916</v>
      </c>
      <c r="H28" s="26">
        <v>0</v>
      </c>
      <c r="I28" s="30">
        <f t="shared" ref="I28:I61" si="9">SUM(G28:H28)</f>
        <v>12085.13673916</v>
      </c>
      <c r="J28" s="25">
        <v>17804.888802040001</v>
      </c>
      <c r="M28" s="59"/>
    </row>
    <row r="29" spans="2:13" x14ac:dyDescent="0.2">
      <c r="B29" s="7" t="s">
        <v>14</v>
      </c>
      <c r="C29" s="16">
        <f t="shared" ref="C29:C38" si="10">SUM(F29,I29,J29)</f>
        <v>122379.10693161</v>
      </c>
      <c r="D29" s="51">
        <v>5871.6148143200007</v>
      </c>
      <c r="E29" s="44">
        <v>32820</v>
      </c>
      <c r="F29" s="12">
        <f t="shared" si="8"/>
        <v>38691.614814319997</v>
      </c>
      <c r="G29" s="43">
        <v>29448.600774270002</v>
      </c>
      <c r="H29" s="44">
        <v>3129.49063209</v>
      </c>
      <c r="I29" s="31">
        <f t="shared" si="9"/>
        <v>32578.091406360003</v>
      </c>
      <c r="J29" s="12">
        <v>51109.40071093</v>
      </c>
      <c r="M29" s="59"/>
    </row>
    <row r="30" spans="2:13" x14ac:dyDescent="0.2">
      <c r="B30" s="8" t="s">
        <v>58</v>
      </c>
      <c r="C30" s="15">
        <f t="shared" si="10"/>
        <v>45453.410063129995</v>
      </c>
      <c r="D30" s="25">
        <v>2332.5370719500002</v>
      </c>
      <c r="E30" s="26">
        <v>5495</v>
      </c>
      <c r="F30" s="25">
        <f t="shared" si="8"/>
        <v>7827.5370719500006</v>
      </c>
      <c r="G30" s="29">
        <v>11927.475648310001</v>
      </c>
      <c r="H30" s="26">
        <v>1839.27628923</v>
      </c>
      <c r="I30" s="30">
        <f t="shared" si="9"/>
        <v>13766.751937540001</v>
      </c>
      <c r="J30" s="25">
        <v>23859.121053639999</v>
      </c>
      <c r="M30" s="59"/>
    </row>
    <row r="31" spans="2:13" x14ac:dyDescent="0.2">
      <c r="B31" s="7" t="s">
        <v>15</v>
      </c>
      <c r="C31" s="16">
        <f t="shared" si="10"/>
        <v>280331.95196825999</v>
      </c>
      <c r="D31" s="51">
        <v>15675.745906390001</v>
      </c>
      <c r="E31" s="44">
        <v>12783</v>
      </c>
      <c r="F31" s="12">
        <f t="shared" si="8"/>
        <v>28458.745906390002</v>
      </c>
      <c r="G31" s="43">
        <v>70391.753791280003</v>
      </c>
      <c r="H31" s="44">
        <v>1256.9617196199999</v>
      </c>
      <c r="I31" s="31">
        <f t="shared" si="9"/>
        <v>71648.715510900001</v>
      </c>
      <c r="J31" s="12">
        <v>180224.49055096999</v>
      </c>
      <c r="M31" s="59"/>
    </row>
    <row r="32" spans="2:13" x14ac:dyDescent="0.2">
      <c r="B32" s="8" t="s">
        <v>20</v>
      </c>
      <c r="C32" s="15">
        <f t="shared" si="10"/>
        <v>137125.41911014999</v>
      </c>
      <c r="D32" s="25">
        <v>2136.9583872499998</v>
      </c>
      <c r="E32" s="26">
        <v>628</v>
      </c>
      <c r="F32" s="25">
        <f t="shared" si="8"/>
        <v>2764.9583872499998</v>
      </c>
      <c r="G32" s="29">
        <v>36875.767159690004</v>
      </c>
      <c r="H32" s="26">
        <v>1256.9617196199999</v>
      </c>
      <c r="I32" s="30">
        <f t="shared" si="9"/>
        <v>38132.728879310002</v>
      </c>
      <c r="J32" s="25">
        <v>96227.731843589994</v>
      </c>
      <c r="M32" s="59"/>
    </row>
    <row r="33" spans="2:13" x14ac:dyDescent="0.2">
      <c r="B33" s="7" t="s">
        <v>16</v>
      </c>
      <c r="C33" s="16">
        <f t="shared" si="10"/>
        <v>115267.04341846</v>
      </c>
      <c r="D33" s="51">
        <v>6648.2544866600001</v>
      </c>
      <c r="E33" s="44">
        <v>23411</v>
      </c>
      <c r="F33" s="12">
        <f t="shared" si="8"/>
        <v>30059.25448666</v>
      </c>
      <c r="G33" s="43">
        <v>28668.212004730001</v>
      </c>
      <c r="H33" s="44">
        <v>2339.2180906500002</v>
      </c>
      <c r="I33" s="31">
        <f t="shared" si="9"/>
        <v>31007.430095380001</v>
      </c>
      <c r="J33" s="12">
        <v>54200.358836419997</v>
      </c>
      <c r="M33" s="59"/>
    </row>
    <row r="34" spans="2:13" x14ac:dyDescent="0.2">
      <c r="B34" s="8" t="s">
        <v>59</v>
      </c>
      <c r="C34" s="15">
        <f t="shared" si="10"/>
        <v>51652.384392239997</v>
      </c>
      <c r="D34" s="25">
        <v>2529.5741465199999</v>
      </c>
      <c r="E34" s="26">
        <v>1920</v>
      </c>
      <c r="F34" s="25">
        <f t="shared" si="8"/>
        <v>4449.5741465199999</v>
      </c>
      <c r="G34" s="29">
        <v>8748.7165750200002</v>
      </c>
      <c r="H34" s="26">
        <v>1668.0093196600001</v>
      </c>
      <c r="I34" s="30">
        <f t="shared" si="9"/>
        <v>10416.725894679999</v>
      </c>
      <c r="J34" s="25">
        <v>36786.084351040001</v>
      </c>
      <c r="M34" s="59"/>
    </row>
    <row r="35" spans="2:13" x14ac:dyDescent="0.2">
      <c r="B35" s="7" t="s">
        <v>17</v>
      </c>
      <c r="C35" s="16">
        <f t="shared" si="10"/>
        <v>76775.451146549996</v>
      </c>
      <c r="D35" s="51">
        <v>4356.5274359300001</v>
      </c>
      <c r="E35" s="44">
        <v>18122</v>
      </c>
      <c r="F35" s="12">
        <f t="shared" si="8"/>
        <v>22478.527435930002</v>
      </c>
      <c r="G35" s="43">
        <v>18393.795684180001</v>
      </c>
      <c r="H35" s="44">
        <v>891.84599908999996</v>
      </c>
      <c r="I35" s="31">
        <f t="shared" si="9"/>
        <v>19285.641683270002</v>
      </c>
      <c r="J35" s="12">
        <v>35011.282027349996</v>
      </c>
      <c r="M35" s="59"/>
    </row>
    <row r="36" spans="2:13" x14ac:dyDescent="0.2">
      <c r="B36" s="8" t="s">
        <v>60</v>
      </c>
      <c r="C36" s="15">
        <f t="shared" si="10"/>
        <v>32654.66722956</v>
      </c>
      <c r="D36" s="25">
        <v>1017.9792519</v>
      </c>
      <c r="E36" s="26">
        <v>1907</v>
      </c>
      <c r="F36" s="25">
        <f t="shared" si="8"/>
        <v>2924.9792519000002</v>
      </c>
      <c r="G36" s="29">
        <v>6488.43164316</v>
      </c>
      <c r="H36" s="26">
        <v>703.11314228000003</v>
      </c>
      <c r="I36" s="30">
        <f t="shared" si="9"/>
        <v>7191.5447854399999</v>
      </c>
      <c r="J36" s="25">
        <v>22538.143192219999</v>
      </c>
      <c r="M36" s="59"/>
    </row>
    <row r="37" spans="2:13" x14ac:dyDescent="0.2">
      <c r="B37" s="7" t="s">
        <v>18</v>
      </c>
      <c r="C37" s="16">
        <f t="shared" si="10"/>
        <v>419831.08465388999</v>
      </c>
      <c r="D37" s="51">
        <v>47150.972965020002</v>
      </c>
      <c r="E37" s="44">
        <v>95405</v>
      </c>
      <c r="F37" s="12">
        <f t="shared" si="8"/>
        <v>142555.97296501999</v>
      </c>
      <c r="G37" s="43">
        <v>97171.218467769999</v>
      </c>
      <c r="H37" s="44">
        <v>9603.1352831799995</v>
      </c>
      <c r="I37" s="31">
        <f t="shared" si="9"/>
        <v>106774.35375095</v>
      </c>
      <c r="J37" s="12">
        <v>170500.75793791999</v>
      </c>
      <c r="M37" s="59"/>
    </row>
    <row r="38" spans="2:13" x14ac:dyDescent="0.2">
      <c r="B38" s="8" t="s">
        <v>21</v>
      </c>
      <c r="C38" s="15">
        <f t="shared" si="10"/>
        <v>118638.06553059</v>
      </c>
      <c r="D38" s="25">
        <v>1925.6703432899999</v>
      </c>
      <c r="E38" s="26">
        <v>15714</v>
      </c>
      <c r="F38" s="25">
        <f t="shared" si="8"/>
        <v>17639.670343289999</v>
      </c>
      <c r="G38" s="29">
        <v>26376.653788939999</v>
      </c>
      <c r="H38" s="26">
        <v>1573.99523737</v>
      </c>
      <c r="I38" s="30">
        <f t="shared" si="9"/>
        <v>27950.649026309999</v>
      </c>
      <c r="J38" s="25">
        <v>73047.746160990006</v>
      </c>
      <c r="M38" s="59"/>
    </row>
    <row r="39" spans="2:13" ht="17.25" customHeight="1" x14ac:dyDescent="0.2">
      <c r="B39" s="6" t="s">
        <v>22</v>
      </c>
      <c r="C39" s="13">
        <f>C40+C42+C44+C46</f>
        <v>2300664.2014645999</v>
      </c>
      <c r="D39" s="49">
        <f>D40+D42+D44+D46</f>
        <v>61435.522597110001</v>
      </c>
      <c r="E39" s="40">
        <f t="shared" ref="E39:J39" si="11">E40+E42+E44+E46</f>
        <v>174520</v>
      </c>
      <c r="F39" s="10">
        <f t="shared" si="8"/>
        <v>235955.52259711002</v>
      </c>
      <c r="G39" s="39">
        <f t="shared" si="11"/>
        <v>476448.56032693002</v>
      </c>
      <c r="H39" s="40">
        <f>H40+H42+H44+H46</f>
        <v>28034.098936500006</v>
      </c>
      <c r="I39" s="27">
        <f t="shared" si="9"/>
        <v>504482.65926343005</v>
      </c>
      <c r="J39" s="10">
        <f t="shared" si="11"/>
        <v>1560226.0196040599</v>
      </c>
      <c r="M39" s="59"/>
    </row>
    <row r="40" spans="2:13" x14ac:dyDescent="0.2">
      <c r="B40" s="7" t="s">
        <v>23</v>
      </c>
      <c r="C40" s="16">
        <f t="shared" ref="C40:C47" si="12">SUM(F40,I40,J40)</f>
        <v>489023.4363463</v>
      </c>
      <c r="D40" s="51">
        <v>13237.30014295</v>
      </c>
      <c r="E40" s="44">
        <v>90547</v>
      </c>
      <c r="F40" s="12">
        <f t="shared" si="8"/>
        <v>103784.30014295</v>
      </c>
      <c r="G40" s="43">
        <v>80339.932751999993</v>
      </c>
      <c r="H40" s="44">
        <v>2619.2885385899999</v>
      </c>
      <c r="I40" s="31">
        <f t="shared" si="9"/>
        <v>82959.221290589994</v>
      </c>
      <c r="J40" s="12">
        <v>302279.91491276002</v>
      </c>
      <c r="M40" s="59"/>
    </row>
    <row r="41" spans="2:13" x14ac:dyDescent="0.2">
      <c r="B41" s="8" t="s">
        <v>27</v>
      </c>
      <c r="C41" s="15">
        <f t="shared" si="12"/>
        <v>125986.09634208999</v>
      </c>
      <c r="D41" s="25">
        <v>3045.1411673600001</v>
      </c>
      <c r="E41" s="26">
        <v>3213</v>
      </c>
      <c r="F41" s="25">
        <f t="shared" si="8"/>
        <v>6258.1411673599996</v>
      </c>
      <c r="G41" s="29">
        <v>23831.307733940001</v>
      </c>
      <c r="H41" s="26">
        <v>488.59787097999998</v>
      </c>
      <c r="I41" s="30">
        <f t="shared" si="9"/>
        <v>24319.905604920001</v>
      </c>
      <c r="J41" s="25">
        <v>95408.049569809999</v>
      </c>
      <c r="M41" s="59"/>
    </row>
    <row r="42" spans="2:13" x14ac:dyDescent="0.2">
      <c r="B42" s="7" t="s">
        <v>24</v>
      </c>
      <c r="C42" s="16">
        <f t="shared" si="12"/>
        <v>82533.338509049994</v>
      </c>
      <c r="D42" s="51">
        <v>3410.5856702400001</v>
      </c>
      <c r="E42" s="44">
        <v>2338</v>
      </c>
      <c r="F42" s="12">
        <f t="shared" si="8"/>
        <v>5748.5856702399997</v>
      </c>
      <c r="G42" s="43">
        <v>18367.471230700001</v>
      </c>
      <c r="H42" s="44">
        <v>3389.22346487</v>
      </c>
      <c r="I42" s="31">
        <f t="shared" si="9"/>
        <v>21756.69469557</v>
      </c>
      <c r="J42" s="12">
        <v>55028.058143239999</v>
      </c>
      <c r="M42" s="59"/>
    </row>
    <row r="43" spans="2:13" x14ac:dyDescent="0.2">
      <c r="B43" s="8" t="s">
        <v>61</v>
      </c>
      <c r="C43" s="56">
        <f t="shared" si="12"/>
        <v>44193.99102804</v>
      </c>
      <c r="D43" s="25">
        <v>2153.1497574999999</v>
      </c>
      <c r="E43" s="26">
        <v>411</v>
      </c>
      <c r="F43" s="25">
        <f t="shared" si="8"/>
        <v>2564.1497574999999</v>
      </c>
      <c r="G43" s="29">
        <v>10355.489531200001</v>
      </c>
      <c r="H43" s="26">
        <v>2969.1077770100001</v>
      </c>
      <c r="I43" s="30">
        <f t="shared" si="9"/>
        <v>13324.597308210001</v>
      </c>
      <c r="J43" s="25">
        <v>28305.243962330002</v>
      </c>
      <c r="M43" s="59"/>
    </row>
    <row r="44" spans="2:13" x14ac:dyDescent="0.2">
      <c r="B44" s="7" t="s">
        <v>25</v>
      </c>
      <c r="C44" s="16">
        <f t="shared" si="12"/>
        <v>521448.18925324996</v>
      </c>
      <c r="D44" s="51">
        <v>3327.2276393699999</v>
      </c>
      <c r="E44" s="44">
        <v>56457</v>
      </c>
      <c r="F44" s="12">
        <f t="shared" si="8"/>
        <v>59784.227639370001</v>
      </c>
      <c r="G44" s="43">
        <v>108026.44177833</v>
      </c>
      <c r="H44" s="44">
        <v>10398.41253078</v>
      </c>
      <c r="I44" s="31">
        <f t="shared" si="9"/>
        <v>118424.85430911</v>
      </c>
      <c r="J44" s="12">
        <v>343239.10730476998</v>
      </c>
      <c r="M44" s="59"/>
    </row>
    <row r="45" spans="2:13" x14ac:dyDescent="0.2">
      <c r="B45" s="8" t="s">
        <v>28</v>
      </c>
      <c r="C45" s="15">
        <f t="shared" si="12"/>
        <v>391931.4423695</v>
      </c>
      <c r="D45" s="25">
        <v>1731.2068749999999</v>
      </c>
      <c r="E45" s="26">
        <v>50511</v>
      </c>
      <c r="F45" s="25">
        <f t="shared" si="8"/>
        <v>52242.206875000003</v>
      </c>
      <c r="G45" s="29">
        <v>76433.675858290007</v>
      </c>
      <c r="H45" s="26">
        <v>7214.5215450100004</v>
      </c>
      <c r="I45" s="30">
        <f t="shared" si="9"/>
        <v>83648.197403300001</v>
      </c>
      <c r="J45" s="25">
        <v>256041.0380912</v>
      </c>
      <c r="M45" s="59"/>
    </row>
    <row r="46" spans="2:13" x14ac:dyDescent="0.2">
      <c r="B46" s="7" t="s">
        <v>26</v>
      </c>
      <c r="C46" s="16">
        <f t="shared" si="12"/>
        <v>1207659.2373560001</v>
      </c>
      <c r="D46" s="51">
        <v>41460.409144550002</v>
      </c>
      <c r="E46" s="44">
        <v>25178</v>
      </c>
      <c r="F46" s="12">
        <f t="shared" si="8"/>
        <v>66638.409144550009</v>
      </c>
      <c r="G46" s="43">
        <v>269714.71456590004</v>
      </c>
      <c r="H46" s="44">
        <v>11627.174402260001</v>
      </c>
      <c r="I46" s="31">
        <f t="shared" si="9"/>
        <v>281341.88896816003</v>
      </c>
      <c r="J46" s="12">
        <v>859678.93924328999</v>
      </c>
      <c r="M46" s="59"/>
    </row>
    <row r="47" spans="2:13" x14ac:dyDescent="0.2">
      <c r="B47" s="8" t="s">
        <v>29</v>
      </c>
      <c r="C47" s="15">
        <f t="shared" si="12"/>
        <v>583434.62043894001</v>
      </c>
      <c r="D47" s="25">
        <v>32381.919161780002</v>
      </c>
      <c r="E47" s="26">
        <v>12212</v>
      </c>
      <c r="F47" s="25">
        <f t="shared" si="8"/>
        <v>44593.919161780002</v>
      </c>
      <c r="G47" s="29">
        <v>146407.27979986998</v>
      </c>
      <c r="H47" s="26">
        <v>5487.5121495100002</v>
      </c>
      <c r="I47" s="30">
        <f t="shared" si="9"/>
        <v>151894.79194937999</v>
      </c>
      <c r="J47" s="25">
        <v>386945.90932778001</v>
      </c>
      <c r="M47" s="59"/>
    </row>
    <row r="48" spans="2:13" ht="17.25" customHeight="1" x14ac:dyDescent="0.2">
      <c r="B48" s="6" t="s">
        <v>39</v>
      </c>
      <c r="C48" s="13">
        <f>C49+C51+C53</f>
        <v>682362.03829378006</v>
      </c>
      <c r="D48" s="49">
        <f>D49+D51+D53</f>
        <v>159748.56452572002</v>
      </c>
      <c r="E48" s="40">
        <f>E49+E51+E53</f>
        <v>37504</v>
      </c>
      <c r="F48" s="10">
        <f t="shared" si="8"/>
        <v>197252.56452572002</v>
      </c>
      <c r="G48" s="39">
        <f t="shared" ref="G48:J48" si="13">G49+G51+G53</f>
        <v>109191.18287652</v>
      </c>
      <c r="H48" s="40">
        <f t="shared" si="13"/>
        <v>9373.0633639900007</v>
      </c>
      <c r="I48" s="27">
        <f t="shared" si="9"/>
        <v>118564.24624051001</v>
      </c>
      <c r="J48" s="10">
        <f t="shared" si="13"/>
        <v>366545.22752755001</v>
      </c>
      <c r="M48" s="59"/>
    </row>
    <row r="49" spans="2:13" x14ac:dyDescent="0.2">
      <c r="B49" s="7" t="s">
        <v>30</v>
      </c>
      <c r="C49" s="16">
        <f t="shared" ref="C49:C54" si="14">SUM(F49,I49,J49)</f>
        <v>263434.85051854001</v>
      </c>
      <c r="D49" s="51">
        <v>52673.835267549999</v>
      </c>
      <c r="E49" s="44">
        <v>15330</v>
      </c>
      <c r="F49" s="12">
        <f t="shared" si="8"/>
        <v>68003.835267549992</v>
      </c>
      <c r="G49" s="43">
        <v>45048.876914590001</v>
      </c>
      <c r="H49" s="44">
        <v>0</v>
      </c>
      <c r="I49" s="31">
        <f t="shared" si="9"/>
        <v>45048.876914590001</v>
      </c>
      <c r="J49" s="12">
        <v>150382.13833640001</v>
      </c>
      <c r="M49" s="59"/>
    </row>
    <row r="50" spans="2:13" x14ac:dyDescent="0.2">
      <c r="B50" s="8" t="s">
        <v>42</v>
      </c>
      <c r="C50" s="15">
        <f t="shared" si="14"/>
        <v>87349.991228980012</v>
      </c>
      <c r="D50" s="25">
        <v>12801.332253500001</v>
      </c>
      <c r="E50" s="26">
        <v>2441</v>
      </c>
      <c r="F50" s="25">
        <f t="shared" si="8"/>
        <v>15242.332253500001</v>
      </c>
      <c r="G50" s="29">
        <v>20360.827029960001</v>
      </c>
      <c r="H50" s="26">
        <v>0</v>
      </c>
      <c r="I50" s="30">
        <f t="shared" si="9"/>
        <v>20360.827029960001</v>
      </c>
      <c r="J50" s="25">
        <v>51746.831945520004</v>
      </c>
      <c r="M50" s="59"/>
    </row>
    <row r="51" spans="2:13" x14ac:dyDescent="0.2">
      <c r="B51" s="7" t="s">
        <v>31</v>
      </c>
      <c r="C51" s="16">
        <f t="shared" si="14"/>
        <v>159992.95930902002</v>
      </c>
      <c r="D51" s="51">
        <v>35464.192330760001</v>
      </c>
      <c r="E51" s="44">
        <v>3691</v>
      </c>
      <c r="F51" s="12">
        <f t="shared" si="8"/>
        <v>39155.192330760001</v>
      </c>
      <c r="G51" s="43">
        <v>23545.96344032</v>
      </c>
      <c r="H51" s="44">
        <v>5328.9193182999998</v>
      </c>
      <c r="I51" s="31">
        <f t="shared" si="9"/>
        <v>28874.882758619999</v>
      </c>
      <c r="J51" s="12">
        <v>91962.884219640007</v>
      </c>
      <c r="M51" s="59"/>
    </row>
    <row r="52" spans="2:13" x14ac:dyDescent="0.2">
      <c r="B52" s="8" t="s">
        <v>62</v>
      </c>
      <c r="C52" s="15">
        <f t="shared" si="14"/>
        <v>32352.25073277</v>
      </c>
      <c r="D52" s="25">
        <v>2294.2282335499999</v>
      </c>
      <c r="E52" s="26">
        <v>567</v>
      </c>
      <c r="F52" s="25">
        <f t="shared" si="8"/>
        <v>2861.2282335499999</v>
      </c>
      <c r="G52" s="29">
        <v>3219.1219755399998</v>
      </c>
      <c r="H52" s="26">
        <v>2329.5362917799998</v>
      </c>
      <c r="I52" s="30">
        <f t="shared" si="9"/>
        <v>5548.6582673199991</v>
      </c>
      <c r="J52" s="25">
        <v>23942.364231899999</v>
      </c>
      <c r="M52" s="59"/>
    </row>
    <row r="53" spans="2:13" x14ac:dyDescent="0.2">
      <c r="B53" s="7" t="s">
        <v>32</v>
      </c>
      <c r="C53" s="16">
        <f t="shared" si="14"/>
        <v>258934.22846622003</v>
      </c>
      <c r="D53" s="51">
        <v>71610.536927410009</v>
      </c>
      <c r="E53" s="44">
        <v>18483</v>
      </c>
      <c r="F53" s="12">
        <f t="shared" si="8"/>
        <v>90093.536927410009</v>
      </c>
      <c r="G53" s="43">
        <v>40596.34252161</v>
      </c>
      <c r="H53" s="44">
        <v>4044.14404569</v>
      </c>
      <c r="I53" s="31">
        <f t="shared" si="9"/>
        <v>44640.486567300002</v>
      </c>
      <c r="J53" s="12">
        <v>124200.20497151</v>
      </c>
      <c r="M53" s="59"/>
    </row>
    <row r="54" spans="2:13" x14ac:dyDescent="0.2">
      <c r="B54" s="8" t="s">
        <v>43</v>
      </c>
      <c r="C54" s="56">
        <f t="shared" si="14"/>
        <v>117335.59753914</v>
      </c>
      <c r="D54" s="25">
        <v>37031.63843531</v>
      </c>
      <c r="E54" s="26">
        <v>5002</v>
      </c>
      <c r="F54" s="25">
        <f t="shared" si="8"/>
        <v>42033.63843531</v>
      </c>
      <c r="G54" s="29">
        <v>17121.010768310003</v>
      </c>
      <c r="H54" s="26">
        <v>2597.8502806500001</v>
      </c>
      <c r="I54" s="30">
        <f t="shared" si="9"/>
        <v>19718.861048960003</v>
      </c>
      <c r="J54" s="25">
        <v>55583.098054870003</v>
      </c>
      <c r="M54" s="59"/>
    </row>
    <row r="55" spans="2:13" ht="17.25" customHeight="1" x14ac:dyDescent="0.2">
      <c r="B55" s="6" t="s">
        <v>33</v>
      </c>
      <c r="C55" s="13">
        <f>C56+C57+C59+C61</f>
        <v>483041.87482014002</v>
      </c>
      <c r="D55" s="49">
        <f>D56+D57+D59+D61</f>
        <v>46162.964781210001</v>
      </c>
      <c r="E55" s="40">
        <f t="shared" ref="E55:J55" si="15">E56+E57+E59+E61</f>
        <v>49835</v>
      </c>
      <c r="F55" s="10">
        <f t="shared" si="8"/>
        <v>95997.964781210001</v>
      </c>
      <c r="G55" s="39">
        <f t="shared" si="15"/>
        <v>79142.464344570006</v>
      </c>
      <c r="H55" s="40">
        <f t="shared" si="15"/>
        <v>22621.68300035</v>
      </c>
      <c r="I55" s="27">
        <f t="shared" si="9"/>
        <v>101764.14734492</v>
      </c>
      <c r="J55" s="10">
        <f t="shared" si="15"/>
        <v>285279.76269401005</v>
      </c>
      <c r="M55" s="59"/>
    </row>
    <row r="56" spans="2:13" x14ac:dyDescent="0.2">
      <c r="B56" s="7" t="s">
        <v>34</v>
      </c>
      <c r="C56" s="16">
        <f t="shared" ref="C56:C61" si="16">SUM(F56,I56,J56)</f>
        <v>67316.984903300006</v>
      </c>
      <c r="D56" s="54">
        <v>7008.1071877899994</v>
      </c>
      <c r="E56" s="44">
        <v>8368</v>
      </c>
      <c r="F56" s="12">
        <f t="shared" si="8"/>
        <v>15376.107187789999</v>
      </c>
      <c r="G56" s="43">
        <v>14170.988304160001</v>
      </c>
      <c r="H56" s="44">
        <v>2252.5214692700001</v>
      </c>
      <c r="I56" s="31">
        <f t="shared" si="9"/>
        <v>16423.50977343</v>
      </c>
      <c r="J56" s="12">
        <v>35517.367942080004</v>
      </c>
      <c r="M56" s="59"/>
    </row>
    <row r="57" spans="2:13" x14ac:dyDescent="0.2">
      <c r="B57" s="7" t="s">
        <v>35</v>
      </c>
      <c r="C57" s="16">
        <f t="shared" si="16"/>
        <v>112303.41701301999</v>
      </c>
      <c r="D57" s="54">
        <v>22857.901617670002</v>
      </c>
      <c r="E57" s="44">
        <v>15942</v>
      </c>
      <c r="F57" s="12">
        <f t="shared" si="8"/>
        <v>38799.901617670002</v>
      </c>
      <c r="G57" s="43">
        <v>22013.117648150001</v>
      </c>
      <c r="H57" s="44">
        <v>3824.9126730200001</v>
      </c>
      <c r="I57" s="31">
        <f t="shared" si="9"/>
        <v>25838.030321170001</v>
      </c>
      <c r="J57" s="12">
        <v>47665.485074179996</v>
      </c>
      <c r="M57" s="59"/>
    </row>
    <row r="58" spans="2:13" x14ac:dyDescent="0.2">
      <c r="B58" s="8" t="s">
        <v>63</v>
      </c>
      <c r="C58" s="15">
        <f t="shared" si="16"/>
        <v>29562.98462711</v>
      </c>
      <c r="D58" s="25">
        <v>1648.7106215700001</v>
      </c>
      <c r="E58" s="26">
        <v>7110</v>
      </c>
      <c r="F58" s="25">
        <f t="shared" si="8"/>
        <v>8758.7106215700005</v>
      </c>
      <c r="G58" s="29">
        <v>6057.5203122700004</v>
      </c>
      <c r="H58" s="26">
        <v>2031.0450166200001</v>
      </c>
      <c r="I58" s="30">
        <f t="shared" si="9"/>
        <v>8088.5653288900003</v>
      </c>
      <c r="J58" s="25">
        <v>12715.70867665</v>
      </c>
      <c r="M58" s="59"/>
    </row>
    <row r="59" spans="2:13" x14ac:dyDescent="0.2">
      <c r="B59" s="7" t="s">
        <v>40</v>
      </c>
      <c r="C59" s="16">
        <f t="shared" si="16"/>
        <v>200989.38002139999</v>
      </c>
      <c r="D59" s="51">
        <v>10997.348843829999</v>
      </c>
      <c r="E59" s="44">
        <v>24449</v>
      </c>
      <c r="F59" s="12">
        <f t="shared" si="8"/>
        <v>35446.348843829997</v>
      </c>
      <c r="G59" s="43">
        <v>34029.500320790001</v>
      </c>
      <c r="H59" s="44">
        <v>8971.2041228899998</v>
      </c>
      <c r="I59" s="31">
        <f t="shared" si="9"/>
        <v>43000.704443679999</v>
      </c>
      <c r="J59" s="12">
        <v>122542.32673389</v>
      </c>
      <c r="M59" s="59"/>
    </row>
    <row r="60" spans="2:13" x14ac:dyDescent="0.2">
      <c r="B60" s="8" t="s">
        <v>64</v>
      </c>
      <c r="C60" s="15">
        <f t="shared" si="16"/>
        <v>80639.692571659994</v>
      </c>
      <c r="D60" s="25">
        <v>0</v>
      </c>
      <c r="E60" s="26">
        <v>2230</v>
      </c>
      <c r="F60" s="25">
        <f t="shared" si="8"/>
        <v>2230</v>
      </c>
      <c r="G60" s="29">
        <v>6838.0278650999999</v>
      </c>
      <c r="H60" s="26">
        <v>6829.0725621900001</v>
      </c>
      <c r="I60" s="30">
        <f t="shared" si="9"/>
        <v>13667.100427289999</v>
      </c>
      <c r="J60" s="25">
        <v>64742.592144369999</v>
      </c>
      <c r="M60" s="59"/>
    </row>
    <row r="61" spans="2:13" x14ac:dyDescent="0.2">
      <c r="B61" s="7" t="s">
        <v>36</v>
      </c>
      <c r="C61" s="16">
        <f t="shared" si="16"/>
        <v>102432.09288241999</v>
      </c>
      <c r="D61" s="51">
        <v>5299.60713192</v>
      </c>
      <c r="E61" s="44">
        <v>1076</v>
      </c>
      <c r="F61" s="12">
        <f t="shared" si="8"/>
        <v>6375.60713192</v>
      </c>
      <c r="G61" s="43">
        <v>8928.8580714700001</v>
      </c>
      <c r="H61" s="44">
        <v>7573.0447351700004</v>
      </c>
      <c r="I61" s="31">
        <f t="shared" si="9"/>
        <v>16501.902806639999</v>
      </c>
      <c r="J61" s="12">
        <v>79554.582943860005</v>
      </c>
      <c r="M61" s="59"/>
    </row>
    <row r="62" spans="2:13" ht="31.5" customHeight="1" x14ac:dyDescent="0.2">
      <c r="B62" s="9" t="s">
        <v>41</v>
      </c>
      <c r="C62" s="18">
        <f>F62+I62+J62</f>
        <v>5973218.1542513501</v>
      </c>
      <c r="D62" s="49">
        <f>D9+D20+D39+D48+D55</f>
        <v>718047.54662577016</v>
      </c>
      <c r="E62" s="40">
        <f t="shared" ref="E62:J62" si="17">E9+E20+E39+E48+E55</f>
        <v>712383</v>
      </c>
      <c r="F62" s="19">
        <f>F9+F20+F39+F48+F55</f>
        <v>1430430.5466257702</v>
      </c>
      <c r="G62" s="39">
        <f t="shared" si="17"/>
        <v>1348935.3996445201</v>
      </c>
      <c r="H62" s="40">
        <f t="shared" si="17"/>
        <v>104687.62087389</v>
      </c>
      <c r="I62" s="32">
        <f>I9+I20+I39+I48+I55</f>
        <v>1453623.02051841</v>
      </c>
      <c r="J62" s="19">
        <f t="shared" si="17"/>
        <v>3089164.5871071694</v>
      </c>
      <c r="M62" s="59"/>
    </row>
    <row r="63" spans="2:13" ht="15" customHeight="1" x14ac:dyDescent="0.2">
      <c r="B63" s="20" t="s">
        <v>37</v>
      </c>
      <c r="C63" s="57">
        <f t="shared" ref="C63:J63" si="18">C13+C16+C18+C22+C24+C26+C28+C30+C32+C34+C36+C38+C41+C43+C45+C47+C50+C52+C54+C58+C60</f>
        <v>2315513.0946781901</v>
      </c>
      <c r="D63" s="52">
        <f t="shared" si="18"/>
        <v>131918.8957506</v>
      </c>
      <c r="E63" s="46">
        <f t="shared" si="18"/>
        <v>151698</v>
      </c>
      <c r="F63" s="17">
        <f t="shared" si="18"/>
        <v>283616.89575060003</v>
      </c>
      <c r="G63" s="45">
        <f t="shared" si="18"/>
        <v>560194.31295951002</v>
      </c>
      <c r="H63" s="46">
        <f t="shared" si="18"/>
        <v>48714.374159699997</v>
      </c>
      <c r="I63" s="33">
        <f t="shared" si="18"/>
        <v>608908.68711920991</v>
      </c>
      <c r="J63" s="17">
        <f t="shared" si="18"/>
        <v>1422987.51180838</v>
      </c>
      <c r="M63" s="59"/>
    </row>
    <row r="64" spans="2:13" ht="15" customHeight="1" thickBot="1" x14ac:dyDescent="0.25">
      <c r="B64" s="21" t="s">
        <v>44</v>
      </c>
      <c r="C64" s="22">
        <f>C62-C63</f>
        <v>3657705.05957316</v>
      </c>
      <c r="D64" s="53">
        <f>D62-D63</f>
        <v>586128.65087517013</v>
      </c>
      <c r="E64" s="48">
        <f t="shared" ref="E64:G64" si="19">E62-E63</f>
        <v>560685</v>
      </c>
      <c r="F64" s="23">
        <f>F62-F63</f>
        <v>1146813.6508751702</v>
      </c>
      <c r="G64" s="47">
        <f t="shared" si="19"/>
        <v>788741.08668501012</v>
      </c>
      <c r="H64" s="48">
        <f>H62-H63</f>
        <v>55973.246714190005</v>
      </c>
      <c r="I64" s="34">
        <f>I62-I63</f>
        <v>844714.33339920011</v>
      </c>
      <c r="J64" s="23">
        <f>J62-J63</f>
        <v>1666177.0752987894</v>
      </c>
      <c r="M64" s="59"/>
    </row>
    <row r="65" spans="2:10" ht="13.5" thickTop="1" x14ac:dyDescent="0.2">
      <c r="B65" s="5" t="s">
        <v>65</v>
      </c>
      <c r="C65" s="2"/>
      <c r="D65" s="2"/>
      <c r="E65" s="2"/>
      <c r="F65" s="2"/>
      <c r="G65" s="2"/>
      <c r="H65" s="2"/>
      <c r="I65" s="2"/>
      <c r="J65" s="2"/>
    </row>
    <row r="66" spans="2:10" x14ac:dyDescent="0.2">
      <c r="B66" s="5" t="s">
        <v>72</v>
      </c>
      <c r="C66" s="2"/>
      <c r="D66" s="2"/>
      <c r="E66" s="2"/>
      <c r="F66" s="2"/>
      <c r="G66" s="2"/>
      <c r="H66" s="2"/>
      <c r="I66" s="2"/>
      <c r="J66" s="2"/>
    </row>
    <row r="67" spans="2:10" x14ac:dyDescent="0.2">
      <c r="B67" s="4"/>
      <c r="C67" s="2"/>
      <c r="D67" s="2"/>
      <c r="E67" s="2"/>
      <c r="F67" s="2"/>
      <c r="G67" s="2"/>
      <c r="H67" s="2"/>
      <c r="I67" s="2"/>
      <c r="J67" s="2"/>
    </row>
    <row r="68" spans="2:10" x14ac:dyDescent="0.2">
      <c r="B68" s="4"/>
      <c r="C68" s="2"/>
      <c r="D68" s="2"/>
      <c r="E68" s="2"/>
      <c r="F68" s="2"/>
      <c r="G68" s="2"/>
      <c r="H68" s="2"/>
      <c r="I68" s="2"/>
      <c r="J68" s="2"/>
    </row>
    <row r="69" spans="2:10" x14ac:dyDescent="0.2">
      <c r="B69" s="4"/>
      <c r="C69" s="2"/>
      <c r="D69" s="2"/>
      <c r="E69" s="2"/>
      <c r="F69" s="2"/>
      <c r="G69" s="2"/>
      <c r="H69" s="2"/>
      <c r="I69" s="2"/>
      <c r="J69" s="2"/>
    </row>
    <row r="70" spans="2:10" x14ac:dyDescent="0.2">
      <c r="C70" s="2"/>
      <c r="D70" s="2"/>
      <c r="E70" s="2"/>
      <c r="F70" s="2"/>
      <c r="G70" s="2"/>
      <c r="H70" s="2"/>
      <c r="I70" s="2"/>
      <c r="J70" s="2"/>
    </row>
    <row r="71" spans="2:10" x14ac:dyDescent="0.2">
      <c r="B71" s="4"/>
      <c r="C71" s="2"/>
      <c r="D71" s="2"/>
      <c r="E71" s="2"/>
      <c r="F71" s="2"/>
      <c r="G71" s="2"/>
      <c r="H71" s="2"/>
      <c r="I71" s="2"/>
      <c r="J71" s="2"/>
    </row>
    <row r="72" spans="2:10" x14ac:dyDescent="0.2">
      <c r="B72" s="4"/>
      <c r="C72" s="2"/>
      <c r="D72" s="2"/>
      <c r="E72" s="2"/>
      <c r="F72" s="2"/>
      <c r="G72" s="2"/>
      <c r="H72" s="2"/>
      <c r="I72" s="2"/>
      <c r="J72" s="2"/>
    </row>
    <row r="73" spans="2:10" x14ac:dyDescent="0.2">
      <c r="C73" s="2"/>
      <c r="D73" s="2"/>
      <c r="E73" s="2"/>
      <c r="F73" s="2"/>
      <c r="G73" s="2"/>
      <c r="H73" s="2"/>
      <c r="I73" s="2"/>
      <c r="J73" s="2"/>
    </row>
  </sheetData>
  <mergeCells count="10">
    <mergeCell ref="B1:J1"/>
    <mergeCell ref="B2:J2"/>
    <mergeCell ref="B3:J3"/>
    <mergeCell ref="B5:B8"/>
    <mergeCell ref="C5:J5"/>
    <mergeCell ref="C6:C8"/>
    <mergeCell ref="D6:J6"/>
    <mergeCell ref="D7:F7"/>
    <mergeCell ref="G7:I7"/>
    <mergeCell ref="J7:J8"/>
  </mergeCells>
  <printOptions horizontalCentered="1"/>
  <pageMargins left="0" right="0" top="0.19685039370078741" bottom="0" header="0" footer="0"/>
  <pageSetup paperSize="9" scale="72" fitToHeight="2" orientation="portrait" r:id="rId1"/>
  <headerFooter alignWithMargins="0"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B1:M73"/>
  <sheetViews>
    <sheetView showGridLines="0" topLeftCell="A49" zoomScaleNormal="100" workbookViewId="0">
      <selection activeCell="D70" sqref="D70"/>
    </sheetView>
  </sheetViews>
  <sheetFormatPr defaultRowHeight="12.75" x14ac:dyDescent="0.2"/>
  <cols>
    <col min="1" max="1" width="3.85546875" style="1" customWidth="1"/>
    <col min="2" max="2" width="24" style="1" customWidth="1"/>
    <col min="3" max="10" width="13.7109375" style="3" customWidth="1"/>
    <col min="11" max="16384" width="9.140625" style="1"/>
  </cols>
  <sheetData>
    <row r="1" spans="2:13" ht="15.75" x14ac:dyDescent="0.2">
      <c r="B1" s="60" t="s">
        <v>49</v>
      </c>
      <c r="C1" s="60"/>
      <c r="D1" s="60"/>
      <c r="E1" s="60"/>
      <c r="F1" s="60"/>
      <c r="G1" s="60"/>
      <c r="H1" s="60"/>
      <c r="I1" s="60"/>
      <c r="J1" s="60"/>
    </row>
    <row r="2" spans="2:13" ht="15" customHeight="1" x14ac:dyDescent="0.2">
      <c r="B2" s="61" t="s">
        <v>38</v>
      </c>
      <c r="C2" s="61"/>
      <c r="D2" s="61"/>
      <c r="E2" s="61"/>
      <c r="F2" s="61"/>
      <c r="G2" s="61"/>
      <c r="H2" s="61"/>
      <c r="I2" s="61"/>
      <c r="J2" s="61"/>
    </row>
    <row r="3" spans="2:13" ht="14.25" customHeight="1" x14ac:dyDescent="0.2">
      <c r="B3" s="62">
        <v>2019</v>
      </c>
      <c r="C3" s="62"/>
      <c r="D3" s="62"/>
      <c r="E3" s="62"/>
      <c r="F3" s="62"/>
      <c r="G3" s="62"/>
      <c r="H3" s="62"/>
      <c r="I3" s="62"/>
      <c r="J3" s="62"/>
    </row>
    <row r="4" spans="2:13" ht="9.75" customHeight="1" thickBot="1" x14ac:dyDescent="0.25">
      <c r="C4" s="1"/>
      <c r="D4" s="1"/>
      <c r="E4" s="1"/>
      <c r="F4" s="1"/>
      <c r="G4" s="1"/>
      <c r="H4" s="1"/>
      <c r="I4" s="1"/>
      <c r="J4" s="1"/>
    </row>
    <row r="5" spans="2:13" ht="21.75" customHeight="1" thickTop="1" x14ac:dyDescent="0.2">
      <c r="B5" s="69" t="s">
        <v>45</v>
      </c>
      <c r="C5" s="63" t="s">
        <v>46</v>
      </c>
      <c r="D5" s="64"/>
      <c r="E5" s="64"/>
      <c r="F5" s="64"/>
      <c r="G5" s="64"/>
      <c r="H5" s="64"/>
      <c r="I5" s="64"/>
      <c r="J5" s="64"/>
    </row>
    <row r="6" spans="2:13" ht="17.25" customHeight="1" x14ac:dyDescent="0.2">
      <c r="B6" s="70"/>
      <c r="C6" s="66" t="s">
        <v>48</v>
      </c>
      <c r="D6" s="65" t="s">
        <v>47</v>
      </c>
      <c r="E6" s="65"/>
      <c r="F6" s="65"/>
      <c r="G6" s="65"/>
      <c r="H6" s="65"/>
      <c r="I6" s="65"/>
      <c r="J6" s="65"/>
    </row>
    <row r="7" spans="2:13" ht="36.75" customHeight="1" x14ac:dyDescent="0.2">
      <c r="B7" s="70"/>
      <c r="C7" s="67"/>
      <c r="D7" s="74" t="s">
        <v>50</v>
      </c>
      <c r="E7" s="75"/>
      <c r="F7" s="75"/>
      <c r="G7" s="76" t="s">
        <v>51</v>
      </c>
      <c r="H7" s="77"/>
      <c r="I7" s="78"/>
      <c r="J7" s="72" t="s">
        <v>52</v>
      </c>
    </row>
    <row r="8" spans="2:13" ht="36.75" customHeight="1" x14ac:dyDescent="0.2">
      <c r="B8" s="71"/>
      <c r="C8" s="68"/>
      <c r="D8" s="35" t="s">
        <v>67</v>
      </c>
      <c r="E8" s="36" t="s">
        <v>68</v>
      </c>
      <c r="F8" s="37" t="s">
        <v>69</v>
      </c>
      <c r="G8" s="35" t="s">
        <v>71</v>
      </c>
      <c r="H8" s="36" t="s">
        <v>66</v>
      </c>
      <c r="I8" s="38" t="s">
        <v>70</v>
      </c>
      <c r="J8" s="73"/>
    </row>
    <row r="9" spans="2:13" ht="17.25" customHeight="1" x14ac:dyDescent="0.2">
      <c r="B9" s="6" t="s">
        <v>0</v>
      </c>
      <c r="C9" s="13">
        <f>SUM(C10:C12,C14:C15,C17,C19)</f>
        <v>730714.66871751007</v>
      </c>
      <c r="D9" s="49">
        <f>SUM(D10:D12,D14:D15,D17,D19)</f>
        <v>150042.08942570002</v>
      </c>
      <c r="E9" s="40">
        <f>SUM(E10:E12,E14:E15,E17,E19)</f>
        <v>160136</v>
      </c>
      <c r="F9" s="24">
        <f t="shared" ref="F9:F26" si="0">SUM(D9:E9)</f>
        <v>310178.08942570002</v>
      </c>
      <c r="G9" s="39">
        <f>G10+G11+G12+G14+G15+G17+G19</f>
        <v>249027.59783852001</v>
      </c>
      <c r="H9" s="40">
        <f t="shared" ref="H9:I9" si="1">H10+H11+H12+H14+H15+H17+H19</f>
        <v>15786.99595088</v>
      </c>
      <c r="I9" s="27">
        <f t="shared" si="1"/>
        <v>264814.59378940001</v>
      </c>
      <c r="J9" s="10">
        <f>J10+J11+J12+J14+J15+J17+J19</f>
        <v>155721.98550241001</v>
      </c>
      <c r="M9" s="59"/>
    </row>
    <row r="10" spans="2:13" x14ac:dyDescent="0.2">
      <c r="B10" s="7" t="s">
        <v>1</v>
      </c>
      <c r="C10" s="14">
        <f>SUM(F10,I10,J10)</f>
        <v>60848.052862789998</v>
      </c>
      <c r="D10" s="50">
        <v>7837.2371935899992</v>
      </c>
      <c r="E10" s="42">
        <v>26748</v>
      </c>
      <c r="F10" s="11">
        <f t="shared" si="0"/>
        <v>34585.237193590001</v>
      </c>
      <c r="G10" s="41">
        <v>9739.8716574299997</v>
      </c>
      <c r="H10" s="42">
        <v>0</v>
      </c>
      <c r="I10" s="28">
        <f t="shared" ref="I10:I26" si="2">SUM(G10:H10)</f>
        <v>9739.8716574299997</v>
      </c>
      <c r="J10" s="11">
        <v>16522.94401177</v>
      </c>
      <c r="M10" s="59"/>
    </row>
    <row r="11" spans="2:13" x14ac:dyDescent="0.2">
      <c r="B11" s="7" t="s">
        <v>2</v>
      </c>
      <c r="C11" s="14">
        <f>SUM(F11,I11,J11)</f>
        <v>23983.316794410002</v>
      </c>
      <c r="D11" s="50">
        <v>3996.4520197399997</v>
      </c>
      <c r="E11" s="42">
        <v>3780</v>
      </c>
      <c r="F11" s="11">
        <f t="shared" si="0"/>
        <v>7776.4520197399997</v>
      </c>
      <c r="G11" s="41">
        <v>8574.3593751799999</v>
      </c>
      <c r="H11" s="42">
        <v>686.88230763000001</v>
      </c>
      <c r="I11" s="28">
        <f t="shared" si="2"/>
        <v>9261.2416828099995</v>
      </c>
      <c r="J11" s="11">
        <v>6945.6230918600004</v>
      </c>
      <c r="M11" s="59"/>
    </row>
    <row r="12" spans="2:13" x14ac:dyDescent="0.2">
      <c r="B12" s="7" t="s">
        <v>3</v>
      </c>
      <c r="C12" s="14">
        <f>SUM(F12,I12,J12)</f>
        <v>171053.42297367999</v>
      </c>
      <c r="D12" s="50">
        <v>26259.271619350002</v>
      </c>
      <c r="E12" s="42">
        <v>37929</v>
      </c>
      <c r="F12" s="11">
        <f t="shared" si="0"/>
        <v>64188.271619350002</v>
      </c>
      <c r="G12" s="41">
        <v>60487.748629189999</v>
      </c>
      <c r="H12" s="42">
        <v>7350.22475123</v>
      </c>
      <c r="I12" s="28">
        <f t="shared" si="2"/>
        <v>67837.973380419993</v>
      </c>
      <c r="J12" s="11">
        <v>39027.177973910002</v>
      </c>
      <c r="M12" s="59"/>
    </row>
    <row r="13" spans="2:13" x14ac:dyDescent="0.2">
      <c r="B13" s="8" t="s">
        <v>53</v>
      </c>
      <c r="C13" s="15">
        <f>SUM(F13,I13,J13)</f>
        <v>102625.75178704</v>
      </c>
      <c r="D13" s="25">
        <v>10717.253676259999</v>
      </c>
      <c r="E13" s="26">
        <v>16082</v>
      </c>
      <c r="F13" s="25">
        <f t="shared" si="0"/>
        <v>26799.253676259999</v>
      </c>
      <c r="G13" s="29">
        <v>34046.526187720003</v>
      </c>
      <c r="H13" s="26">
        <v>7350.22475123</v>
      </c>
      <c r="I13" s="30">
        <f t="shared" si="2"/>
        <v>41396.750938950005</v>
      </c>
      <c r="J13" s="25">
        <v>34429.74717183</v>
      </c>
      <c r="M13" s="59"/>
    </row>
    <row r="14" spans="2:13" x14ac:dyDescent="0.2">
      <c r="B14" s="7" t="s">
        <v>4</v>
      </c>
      <c r="C14" s="14">
        <f t="shared" ref="C14:C19" si="3">SUM(F14,I14,J14)</f>
        <v>24342.432872860001</v>
      </c>
      <c r="D14" s="50">
        <v>3252.3758662299997</v>
      </c>
      <c r="E14" s="42">
        <v>3655</v>
      </c>
      <c r="F14" s="11">
        <f t="shared" si="0"/>
        <v>6907.3758662299997</v>
      </c>
      <c r="G14" s="41">
        <v>6085.4182925999994</v>
      </c>
      <c r="H14" s="42">
        <v>824.94289360000005</v>
      </c>
      <c r="I14" s="28">
        <f t="shared" si="2"/>
        <v>6910.3611861999998</v>
      </c>
      <c r="J14" s="11">
        <v>10524.695820430001</v>
      </c>
      <c r="M14" s="59"/>
    </row>
    <row r="15" spans="2:13" x14ac:dyDescent="0.2">
      <c r="B15" s="7" t="s">
        <v>5</v>
      </c>
      <c r="C15" s="14">
        <f t="shared" si="3"/>
        <v>359700.14497105003</v>
      </c>
      <c r="D15" s="50">
        <v>94010.006573179999</v>
      </c>
      <c r="E15" s="42">
        <v>66398</v>
      </c>
      <c r="F15" s="11">
        <f t="shared" si="0"/>
        <v>160408.00657318</v>
      </c>
      <c r="G15" s="41">
        <v>135556.81101721001</v>
      </c>
      <c r="H15" s="42">
        <v>5371.2916946599998</v>
      </c>
      <c r="I15" s="28">
        <f t="shared" si="2"/>
        <v>140928.10271187001</v>
      </c>
      <c r="J15" s="11">
        <v>58364.035686000003</v>
      </c>
      <c r="M15" s="59"/>
    </row>
    <row r="16" spans="2:13" x14ac:dyDescent="0.2">
      <c r="B16" s="8" t="s">
        <v>8</v>
      </c>
      <c r="C16" s="15">
        <f>SUM(F16,I16,J16)</f>
        <v>81659.961952419995</v>
      </c>
      <c r="D16" s="25">
        <v>7451.3887250099997</v>
      </c>
      <c r="E16" s="26">
        <v>7210</v>
      </c>
      <c r="F16" s="25">
        <f t="shared" si="0"/>
        <v>14661.38872501</v>
      </c>
      <c r="G16" s="29">
        <v>40299.46491789</v>
      </c>
      <c r="H16" s="26">
        <v>3318.2941382600002</v>
      </c>
      <c r="I16" s="30">
        <f t="shared" si="2"/>
        <v>43617.759056149996</v>
      </c>
      <c r="J16" s="25">
        <v>23380.814171260001</v>
      </c>
      <c r="M16" s="59"/>
    </row>
    <row r="17" spans="2:13" x14ac:dyDescent="0.2">
      <c r="B17" s="7" t="s">
        <v>6</v>
      </c>
      <c r="C17" s="14">
        <f t="shared" si="3"/>
        <v>42734.934749510001</v>
      </c>
      <c r="D17" s="50">
        <v>2207.2859366399998</v>
      </c>
      <c r="E17" s="42">
        <v>14519</v>
      </c>
      <c r="F17" s="11">
        <f t="shared" si="0"/>
        <v>16726.285936640001</v>
      </c>
      <c r="G17" s="41">
        <v>18075.186450069999</v>
      </c>
      <c r="H17" s="42">
        <v>1553.6543037599999</v>
      </c>
      <c r="I17" s="28">
        <f t="shared" si="2"/>
        <v>19628.840753829998</v>
      </c>
      <c r="J17" s="11">
        <v>6379.8080590400004</v>
      </c>
      <c r="M17" s="59"/>
    </row>
    <row r="18" spans="2:13" x14ac:dyDescent="0.2">
      <c r="B18" s="8" t="s">
        <v>54</v>
      </c>
      <c r="C18" s="15">
        <f t="shared" si="3"/>
        <v>31968.421596879998</v>
      </c>
      <c r="D18" s="25">
        <v>1240.33064655</v>
      </c>
      <c r="E18" s="26">
        <v>9696</v>
      </c>
      <c r="F18" s="25">
        <f t="shared" si="0"/>
        <v>10936.330646549999</v>
      </c>
      <c r="G18" s="29">
        <v>13837.19652184</v>
      </c>
      <c r="H18" s="26">
        <v>1553.6543037599999</v>
      </c>
      <c r="I18" s="30">
        <f t="shared" si="2"/>
        <v>15390.8508256</v>
      </c>
      <c r="J18" s="25">
        <v>5641.2401247300004</v>
      </c>
      <c r="M18" s="59"/>
    </row>
    <row r="19" spans="2:13" x14ac:dyDescent="0.2">
      <c r="B19" s="7" t="s">
        <v>7</v>
      </c>
      <c r="C19" s="14">
        <f t="shared" si="3"/>
        <v>48052.363493210003</v>
      </c>
      <c r="D19" s="51">
        <v>12479.460216970001</v>
      </c>
      <c r="E19" s="44">
        <v>7107</v>
      </c>
      <c r="F19" s="12">
        <f t="shared" si="0"/>
        <v>19586.460216970001</v>
      </c>
      <c r="G19" s="43">
        <v>10508.20241684</v>
      </c>
      <c r="H19" s="44">
        <v>0</v>
      </c>
      <c r="I19" s="31">
        <f t="shared" si="2"/>
        <v>10508.20241684</v>
      </c>
      <c r="J19" s="12">
        <v>17957.7008594</v>
      </c>
      <c r="M19" s="59"/>
    </row>
    <row r="20" spans="2:13" ht="17.25" customHeight="1" x14ac:dyDescent="0.2">
      <c r="B20" s="6" t="s">
        <v>9</v>
      </c>
      <c r="C20" s="13">
        <f>SUM(C21,C23,C25,C27,C29,C31,C33,C35,C37)</f>
        <v>1806662.8594453</v>
      </c>
      <c r="D20" s="49">
        <f>D21+D23+D25+D27+D29+D31+D33+D35+D37</f>
        <v>305664.80149533</v>
      </c>
      <c r="E20" s="40">
        <f t="shared" ref="E20:H20" si="4">E21+E23+E25+E27+E29+E31+E33+E35+E37</f>
        <v>329196</v>
      </c>
      <c r="F20" s="10">
        <f t="shared" si="0"/>
        <v>634860.80149532994</v>
      </c>
      <c r="G20" s="39">
        <f t="shared" si="4"/>
        <v>439112.58903917996</v>
      </c>
      <c r="H20" s="40">
        <f t="shared" si="4"/>
        <v>27980.064324499999</v>
      </c>
      <c r="I20" s="27">
        <f t="shared" si="2"/>
        <v>467092.65336367994</v>
      </c>
      <c r="J20" s="10">
        <f>J21+J23+J25+J27+J29+J31+J33+J35+J37</f>
        <v>704709.40458629001</v>
      </c>
      <c r="M20" s="59"/>
    </row>
    <row r="21" spans="2:13" x14ac:dyDescent="0.2">
      <c r="B21" s="7" t="s">
        <v>10</v>
      </c>
      <c r="C21" s="16">
        <f t="shared" ref="C21:C28" si="5">SUM(F21,I21,J21)</f>
        <v>333329.65627153998</v>
      </c>
      <c r="D21" s="51">
        <v>148479.79029278</v>
      </c>
      <c r="E21" s="44">
        <v>64464</v>
      </c>
      <c r="F21" s="12">
        <f t="shared" si="0"/>
        <v>212943.79029278</v>
      </c>
      <c r="G21" s="43">
        <v>74936.439184050003</v>
      </c>
      <c r="H21" s="44">
        <v>7029.66386048</v>
      </c>
      <c r="I21" s="31">
        <f t="shared" si="2"/>
        <v>81966.103044529998</v>
      </c>
      <c r="J21" s="12">
        <v>38419.762934229999</v>
      </c>
      <c r="M21" s="59"/>
    </row>
    <row r="22" spans="2:13" x14ac:dyDescent="0.2">
      <c r="B22" s="8" t="s">
        <v>55</v>
      </c>
      <c r="C22" s="15">
        <f t="shared" si="5"/>
        <v>44179.451311140001</v>
      </c>
      <c r="D22" s="25">
        <v>2036.7756567900001</v>
      </c>
      <c r="E22" s="26">
        <v>5240</v>
      </c>
      <c r="F22" s="25">
        <f t="shared" si="0"/>
        <v>7276.7756567899996</v>
      </c>
      <c r="G22" s="29">
        <v>18107.474548689999</v>
      </c>
      <c r="H22" s="26">
        <v>4735.4898572900001</v>
      </c>
      <c r="I22" s="30">
        <f t="shared" si="2"/>
        <v>22842.964405979998</v>
      </c>
      <c r="J22" s="25">
        <v>14059.71124837</v>
      </c>
      <c r="M22" s="59"/>
    </row>
    <row r="23" spans="2:13" x14ac:dyDescent="0.2">
      <c r="B23" s="7" t="s">
        <v>11</v>
      </c>
      <c r="C23" s="16">
        <f t="shared" si="5"/>
        <v>117366.63395481999</v>
      </c>
      <c r="D23" s="51">
        <v>35408.635614459999</v>
      </c>
      <c r="E23" s="44">
        <v>41624</v>
      </c>
      <c r="F23" s="12">
        <f t="shared" si="0"/>
        <v>77032.635614459999</v>
      </c>
      <c r="G23" s="43">
        <v>27081.955028529999</v>
      </c>
      <c r="H23" s="44">
        <v>0</v>
      </c>
      <c r="I23" s="31">
        <f t="shared" si="2"/>
        <v>27081.955028529999</v>
      </c>
      <c r="J23" s="12">
        <v>13252.043311830001</v>
      </c>
      <c r="M23" s="59"/>
    </row>
    <row r="24" spans="2:13" x14ac:dyDescent="0.2">
      <c r="B24" s="8" t="s">
        <v>56</v>
      </c>
      <c r="C24" s="15">
        <f t="shared" si="5"/>
        <v>36151.413373449999</v>
      </c>
      <c r="D24" s="25">
        <v>10289.495977319999</v>
      </c>
      <c r="E24" s="26">
        <v>7027</v>
      </c>
      <c r="F24" s="25">
        <f t="shared" si="0"/>
        <v>17316.495977319999</v>
      </c>
      <c r="G24" s="29">
        <v>13233.811993379999</v>
      </c>
      <c r="H24" s="26">
        <v>0</v>
      </c>
      <c r="I24" s="30">
        <f t="shared" si="2"/>
        <v>13233.811993379999</v>
      </c>
      <c r="J24" s="25">
        <v>5601.1054027500004</v>
      </c>
      <c r="M24" s="59"/>
    </row>
    <row r="25" spans="2:13" x14ac:dyDescent="0.2">
      <c r="B25" s="7" t="s">
        <v>12</v>
      </c>
      <c r="C25" s="55">
        <f t="shared" si="5"/>
        <v>244550.75718468998</v>
      </c>
      <c r="D25" s="51">
        <v>21886.405015650002</v>
      </c>
      <c r="E25" s="44">
        <v>6863</v>
      </c>
      <c r="F25" s="12">
        <f t="shared" si="0"/>
        <v>28749.405015650002</v>
      </c>
      <c r="G25" s="43">
        <v>72104.562974389992</v>
      </c>
      <c r="H25" s="44">
        <v>553.19718709000006</v>
      </c>
      <c r="I25" s="31">
        <f t="shared" si="2"/>
        <v>72657.760161479993</v>
      </c>
      <c r="J25" s="12">
        <v>143143.59200755999</v>
      </c>
      <c r="M25" s="59"/>
    </row>
    <row r="26" spans="2:13" x14ac:dyDescent="0.2">
      <c r="B26" s="8" t="s">
        <v>19</v>
      </c>
      <c r="C26" s="15">
        <f t="shared" si="5"/>
        <v>110544.6075676</v>
      </c>
      <c r="D26" s="25">
        <v>4092.6263845100002</v>
      </c>
      <c r="E26" s="26">
        <v>612</v>
      </c>
      <c r="F26" s="25">
        <f t="shared" si="0"/>
        <v>4704.6263845100002</v>
      </c>
      <c r="G26" s="29">
        <v>27521.244872220002</v>
      </c>
      <c r="H26" s="26">
        <v>0</v>
      </c>
      <c r="I26" s="30">
        <f t="shared" si="2"/>
        <v>27521.244872220002</v>
      </c>
      <c r="J26" s="25">
        <v>78318.736310869994</v>
      </c>
      <c r="M26" s="59"/>
    </row>
    <row r="27" spans="2:13" x14ac:dyDescent="0.2">
      <c r="B27" s="7" t="s">
        <v>13</v>
      </c>
      <c r="C27" s="55">
        <f t="shared" si="5"/>
        <v>95782.917686660003</v>
      </c>
      <c r="D27" s="51">
        <v>8777.4329405000008</v>
      </c>
      <c r="E27" s="44">
        <v>19291</v>
      </c>
      <c r="F27" s="12">
        <f t="shared" ref="F27" si="6">SUM(D27:E27)</f>
        <v>28068.432940500003</v>
      </c>
      <c r="G27" s="43">
        <v>23548.78653945</v>
      </c>
      <c r="H27" s="44">
        <v>0</v>
      </c>
      <c r="I27" s="31">
        <f t="shared" ref="I27" si="7">SUM(G27:H27)</f>
        <v>23548.78653945</v>
      </c>
      <c r="J27" s="12">
        <v>44165.698206710003</v>
      </c>
      <c r="M27" s="59"/>
    </row>
    <row r="28" spans="2:13" x14ac:dyDescent="0.2">
      <c r="B28" s="8" t="s">
        <v>57</v>
      </c>
      <c r="C28" s="15">
        <f t="shared" si="5"/>
        <v>36407.798266350001</v>
      </c>
      <c r="D28" s="25">
        <v>350.62729237000002</v>
      </c>
      <c r="E28" s="26">
        <v>1765</v>
      </c>
      <c r="F28" s="25">
        <f t="shared" ref="F28:F61" si="8">SUM(D28:E28)</f>
        <v>2115.6272923699999</v>
      </c>
      <c r="G28" s="29">
        <v>11096.19763309</v>
      </c>
      <c r="H28" s="26">
        <v>0</v>
      </c>
      <c r="I28" s="30">
        <f t="shared" ref="I28:I61" si="9">SUM(G28:H28)</f>
        <v>11096.19763309</v>
      </c>
      <c r="J28" s="25">
        <v>23195.973340889999</v>
      </c>
      <c r="M28" s="59"/>
    </row>
    <row r="29" spans="2:13" x14ac:dyDescent="0.2">
      <c r="B29" s="7" t="s">
        <v>14</v>
      </c>
      <c r="C29" s="16">
        <f t="shared" ref="C29:C38" si="10">SUM(F29,I29,J29)</f>
        <v>133348.02215589001</v>
      </c>
      <c r="D29" s="51">
        <v>6382.8423179600004</v>
      </c>
      <c r="E29" s="44">
        <v>38400</v>
      </c>
      <c r="F29" s="12">
        <f t="shared" si="8"/>
        <v>44782.842317959999</v>
      </c>
      <c r="G29" s="43">
        <v>31109.729035249999</v>
      </c>
      <c r="H29" s="44">
        <v>2852.2703017499998</v>
      </c>
      <c r="I29" s="31">
        <f t="shared" si="9"/>
        <v>33961.999337000001</v>
      </c>
      <c r="J29" s="12">
        <v>54603.180500930001</v>
      </c>
      <c r="M29" s="59"/>
    </row>
    <row r="30" spans="2:13" x14ac:dyDescent="0.2">
      <c r="B30" s="8" t="s">
        <v>58</v>
      </c>
      <c r="C30" s="15">
        <f t="shared" si="10"/>
        <v>47285.384199830005</v>
      </c>
      <c r="D30" s="25">
        <v>2584.5047193299997</v>
      </c>
      <c r="E30" s="26">
        <v>7243</v>
      </c>
      <c r="F30" s="25">
        <f t="shared" si="8"/>
        <v>9827.5047193299997</v>
      </c>
      <c r="G30" s="29">
        <v>10993.39555187</v>
      </c>
      <c r="H30" s="26">
        <v>2852.2703017499998</v>
      </c>
      <c r="I30" s="30">
        <f t="shared" si="9"/>
        <v>13845.665853620001</v>
      </c>
      <c r="J30" s="25">
        <v>23612.213626879999</v>
      </c>
      <c r="M30" s="59"/>
    </row>
    <row r="31" spans="2:13" x14ac:dyDescent="0.2">
      <c r="B31" s="7" t="s">
        <v>15</v>
      </c>
      <c r="C31" s="16">
        <f t="shared" si="10"/>
        <v>252088.93818838999</v>
      </c>
      <c r="D31" s="51">
        <v>18366.463948960001</v>
      </c>
      <c r="E31" s="44">
        <v>14051</v>
      </c>
      <c r="F31" s="12">
        <f t="shared" si="8"/>
        <v>32417.463948960001</v>
      </c>
      <c r="G31" s="43">
        <v>66263.702730399993</v>
      </c>
      <c r="H31" s="44">
        <v>2288.5249062799999</v>
      </c>
      <c r="I31" s="31">
        <f t="shared" si="9"/>
        <v>68552.227636679992</v>
      </c>
      <c r="J31" s="12">
        <v>151119.24660275</v>
      </c>
      <c r="M31" s="59"/>
    </row>
    <row r="32" spans="2:13" x14ac:dyDescent="0.2">
      <c r="B32" s="8" t="s">
        <v>20</v>
      </c>
      <c r="C32" s="15">
        <f t="shared" si="10"/>
        <v>115371.88849025</v>
      </c>
      <c r="D32" s="25">
        <v>9558.0900116400007</v>
      </c>
      <c r="E32" s="26">
        <v>553</v>
      </c>
      <c r="F32" s="25">
        <f t="shared" si="8"/>
        <v>10111.090011640001</v>
      </c>
      <c r="G32" s="29">
        <v>30537.642035209999</v>
      </c>
      <c r="H32" s="26">
        <v>1751.7800288400001</v>
      </c>
      <c r="I32" s="30">
        <f t="shared" si="9"/>
        <v>32289.422064049999</v>
      </c>
      <c r="J32" s="25">
        <v>72971.37641456</v>
      </c>
      <c r="M32" s="59"/>
    </row>
    <row r="33" spans="2:13" x14ac:dyDescent="0.2">
      <c r="B33" s="7" t="s">
        <v>16</v>
      </c>
      <c r="C33" s="16">
        <f t="shared" si="10"/>
        <v>128346.08736533001</v>
      </c>
      <c r="D33" s="51">
        <v>4793.55536871</v>
      </c>
      <c r="E33" s="44">
        <v>25529</v>
      </c>
      <c r="F33" s="12">
        <f t="shared" si="8"/>
        <v>30322.55536871</v>
      </c>
      <c r="G33" s="43">
        <v>27709.64210637</v>
      </c>
      <c r="H33" s="44">
        <v>4273.2002444799991</v>
      </c>
      <c r="I33" s="31">
        <f t="shared" si="9"/>
        <v>31982.842350849998</v>
      </c>
      <c r="J33" s="12">
        <v>66040.689645770006</v>
      </c>
      <c r="M33" s="59"/>
    </row>
    <row r="34" spans="2:13" x14ac:dyDescent="0.2">
      <c r="B34" s="8" t="s">
        <v>59</v>
      </c>
      <c r="C34" s="15">
        <f t="shared" si="10"/>
        <v>64037.069101050001</v>
      </c>
      <c r="D34" s="25">
        <v>697.46230486000002</v>
      </c>
      <c r="E34" s="26">
        <v>1815</v>
      </c>
      <c r="F34" s="25">
        <f t="shared" si="8"/>
        <v>2512.4623048600001</v>
      </c>
      <c r="G34" s="29">
        <v>8590.5475800200002</v>
      </c>
      <c r="H34" s="26">
        <v>3744.7612745900001</v>
      </c>
      <c r="I34" s="30">
        <f t="shared" si="9"/>
        <v>12335.308854610001</v>
      </c>
      <c r="J34" s="25">
        <v>49189.29794158</v>
      </c>
      <c r="M34" s="59"/>
    </row>
    <row r="35" spans="2:13" x14ac:dyDescent="0.2">
      <c r="B35" s="7" t="s">
        <v>17</v>
      </c>
      <c r="C35" s="16">
        <f t="shared" si="10"/>
        <v>81425.008600169996</v>
      </c>
      <c r="D35" s="51">
        <v>4676.2689097800003</v>
      </c>
      <c r="E35" s="44">
        <v>19414</v>
      </c>
      <c r="F35" s="12">
        <f t="shared" si="8"/>
        <v>24090.268909779999</v>
      </c>
      <c r="G35" s="43">
        <v>13510.59760175</v>
      </c>
      <c r="H35" s="44">
        <v>707.70635775000005</v>
      </c>
      <c r="I35" s="31">
        <f t="shared" si="9"/>
        <v>14218.303959499999</v>
      </c>
      <c r="J35" s="12">
        <v>43116.43573089</v>
      </c>
      <c r="M35" s="59"/>
    </row>
    <row r="36" spans="2:13" x14ac:dyDescent="0.2">
      <c r="B36" s="8" t="s">
        <v>60</v>
      </c>
      <c r="C36" s="15">
        <f t="shared" si="10"/>
        <v>36215.26235882</v>
      </c>
      <c r="D36" s="25">
        <v>2189.1355529000002</v>
      </c>
      <c r="E36" s="26">
        <v>2062</v>
      </c>
      <c r="F36" s="25">
        <f t="shared" si="8"/>
        <v>4251.1355529000002</v>
      </c>
      <c r="G36" s="29">
        <v>5506.1105125200002</v>
      </c>
      <c r="H36" s="26">
        <v>0</v>
      </c>
      <c r="I36" s="30">
        <f t="shared" si="9"/>
        <v>5506.1105125200002</v>
      </c>
      <c r="J36" s="25">
        <v>26458.0162934</v>
      </c>
      <c r="M36" s="59"/>
    </row>
    <row r="37" spans="2:13" x14ac:dyDescent="0.2">
      <c r="B37" s="7" t="s">
        <v>18</v>
      </c>
      <c r="C37" s="16">
        <f t="shared" si="10"/>
        <v>420424.83803781</v>
      </c>
      <c r="D37" s="51">
        <v>56893.407086530002</v>
      </c>
      <c r="E37" s="44">
        <v>99560</v>
      </c>
      <c r="F37" s="12">
        <f t="shared" si="8"/>
        <v>156453.40708653</v>
      </c>
      <c r="G37" s="43">
        <v>102847.17383899</v>
      </c>
      <c r="H37" s="44">
        <v>10275.501466670001</v>
      </c>
      <c r="I37" s="31">
        <f t="shared" si="9"/>
        <v>113122.67530566</v>
      </c>
      <c r="J37" s="12">
        <v>150848.75564562</v>
      </c>
      <c r="M37" s="59"/>
    </row>
    <row r="38" spans="2:13" x14ac:dyDescent="0.2">
      <c r="B38" s="8" t="s">
        <v>21</v>
      </c>
      <c r="C38" s="15">
        <f t="shared" si="10"/>
        <v>110614.64678087001</v>
      </c>
      <c r="D38" s="25">
        <v>845.99830563</v>
      </c>
      <c r="E38" s="26">
        <v>15518</v>
      </c>
      <c r="F38" s="25">
        <f t="shared" si="8"/>
        <v>16363.998305630001</v>
      </c>
      <c r="G38" s="29">
        <v>23716.829487500003</v>
      </c>
      <c r="H38" s="26">
        <v>0</v>
      </c>
      <c r="I38" s="30">
        <f t="shared" si="9"/>
        <v>23716.829487500003</v>
      </c>
      <c r="J38" s="25">
        <v>70533.81898774</v>
      </c>
      <c r="M38" s="59"/>
    </row>
    <row r="39" spans="2:13" ht="17.25" customHeight="1" x14ac:dyDescent="0.2">
      <c r="B39" s="6" t="s">
        <v>22</v>
      </c>
      <c r="C39" s="13">
        <f>C40+C42+C44+C46</f>
        <v>2315564.0544549497</v>
      </c>
      <c r="D39" s="49">
        <f>D40+D42+D44+D46</f>
        <v>83440.081876540004</v>
      </c>
      <c r="E39" s="40">
        <f t="shared" ref="E39:J39" si="11">E40+E42+E44+E46</f>
        <v>197814</v>
      </c>
      <c r="F39" s="10">
        <f t="shared" si="8"/>
        <v>281254.08187653997</v>
      </c>
      <c r="G39" s="39">
        <f t="shared" si="11"/>
        <v>442482.56657899998</v>
      </c>
      <c r="H39" s="40">
        <f>H40+H42+H44+H46</f>
        <v>40131.181337889997</v>
      </c>
      <c r="I39" s="27">
        <f t="shared" si="9"/>
        <v>482613.74791688996</v>
      </c>
      <c r="J39" s="10">
        <f t="shared" si="11"/>
        <v>1551696.22466152</v>
      </c>
      <c r="M39" s="59"/>
    </row>
    <row r="40" spans="2:13" x14ac:dyDescent="0.2">
      <c r="B40" s="7" t="s">
        <v>23</v>
      </c>
      <c r="C40" s="16">
        <f t="shared" ref="C40:C47" si="12">SUM(F40,I40,J40)</f>
        <v>502871.52044251002</v>
      </c>
      <c r="D40" s="51">
        <v>12024.69970773</v>
      </c>
      <c r="E40" s="44">
        <v>101118</v>
      </c>
      <c r="F40" s="12">
        <f t="shared" si="8"/>
        <v>113142.69970773</v>
      </c>
      <c r="G40" s="43">
        <v>85446.291087199992</v>
      </c>
      <c r="H40" s="44">
        <v>2076.0263278800003</v>
      </c>
      <c r="I40" s="31">
        <f t="shared" si="9"/>
        <v>87522.31741507999</v>
      </c>
      <c r="J40" s="12">
        <v>302206.50331970002</v>
      </c>
      <c r="M40" s="59"/>
    </row>
    <row r="41" spans="2:13" x14ac:dyDescent="0.2">
      <c r="B41" s="8" t="s">
        <v>27</v>
      </c>
      <c r="C41" s="15">
        <f t="shared" si="12"/>
        <v>108986.48415336999</v>
      </c>
      <c r="D41" s="25">
        <v>1227.22001488</v>
      </c>
      <c r="E41" s="26">
        <v>3876</v>
      </c>
      <c r="F41" s="25">
        <f t="shared" si="8"/>
        <v>5103.2200148800002</v>
      </c>
      <c r="G41" s="29">
        <v>20180.811769189997</v>
      </c>
      <c r="H41" s="26">
        <v>540.82129802999998</v>
      </c>
      <c r="I41" s="30">
        <f t="shared" si="9"/>
        <v>20721.633067219998</v>
      </c>
      <c r="J41" s="25">
        <v>83161.631071269992</v>
      </c>
      <c r="M41" s="59"/>
    </row>
    <row r="42" spans="2:13" x14ac:dyDescent="0.2">
      <c r="B42" s="7" t="s">
        <v>24</v>
      </c>
      <c r="C42" s="16">
        <f t="shared" si="12"/>
        <v>83285.391037430003</v>
      </c>
      <c r="D42" s="51">
        <v>3121.3600785199997</v>
      </c>
      <c r="E42" s="44">
        <v>2785</v>
      </c>
      <c r="F42" s="12">
        <f t="shared" si="8"/>
        <v>5906.3600785199997</v>
      </c>
      <c r="G42" s="43">
        <v>18084.922477529999</v>
      </c>
      <c r="H42" s="44">
        <v>885.72383013000001</v>
      </c>
      <c r="I42" s="31">
        <f t="shared" si="9"/>
        <v>18970.646307659998</v>
      </c>
      <c r="J42" s="12">
        <v>58408.384651250002</v>
      </c>
      <c r="M42" s="59"/>
    </row>
    <row r="43" spans="2:13" x14ac:dyDescent="0.2">
      <c r="B43" s="8" t="s">
        <v>61</v>
      </c>
      <c r="C43" s="56">
        <f t="shared" si="12"/>
        <v>39456.884496990002</v>
      </c>
      <c r="D43" s="25">
        <v>723.0375884</v>
      </c>
      <c r="E43" s="26">
        <v>456</v>
      </c>
      <c r="F43" s="25">
        <f t="shared" si="8"/>
        <v>1179.0375884</v>
      </c>
      <c r="G43" s="29">
        <v>9127.1974396300011</v>
      </c>
      <c r="H43" s="26">
        <v>885.72383013000001</v>
      </c>
      <c r="I43" s="30">
        <f t="shared" si="9"/>
        <v>10012.921269760001</v>
      </c>
      <c r="J43" s="25">
        <v>28264.925638829998</v>
      </c>
      <c r="M43" s="59"/>
    </row>
    <row r="44" spans="2:13" x14ac:dyDescent="0.2">
      <c r="B44" s="7" t="s">
        <v>25</v>
      </c>
      <c r="C44" s="16">
        <f t="shared" si="12"/>
        <v>485081.21880744002</v>
      </c>
      <c r="D44" s="51">
        <v>4629.5955145200005</v>
      </c>
      <c r="E44" s="44">
        <v>65897</v>
      </c>
      <c r="F44" s="12">
        <f t="shared" si="8"/>
        <v>70526.595514519999</v>
      </c>
      <c r="G44" s="43">
        <v>108851.04793453999</v>
      </c>
      <c r="H44" s="44">
        <v>10815.924119159999</v>
      </c>
      <c r="I44" s="31">
        <f t="shared" si="9"/>
        <v>119666.9720537</v>
      </c>
      <c r="J44" s="12">
        <v>294887.65123921999</v>
      </c>
      <c r="M44" s="59"/>
    </row>
    <row r="45" spans="2:13" x14ac:dyDescent="0.2">
      <c r="B45" s="8" t="s">
        <v>28</v>
      </c>
      <c r="C45" s="15">
        <f t="shared" si="12"/>
        <v>363791.54578996002</v>
      </c>
      <c r="D45" s="25">
        <v>792.15869992</v>
      </c>
      <c r="E45" s="26">
        <v>59146</v>
      </c>
      <c r="F45" s="25">
        <f t="shared" si="8"/>
        <v>59938.158699920001</v>
      </c>
      <c r="G45" s="29">
        <v>78065.647610610002</v>
      </c>
      <c r="H45" s="26">
        <v>10815.924119159999</v>
      </c>
      <c r="I45" s="30">
        <f t="shared" si="9"/>
        <v>88881.571729770003</v>
      </c>
      <c r="J45" s="25">
        <v>214971.81536027</v>
      </c>
      <c r="M45" s="59"/>
    </row>
    <row r="46" spans="2:13" x14ac:dyDescent="0.2">
      <c r="B46" s="7" t="s">
        <v>26</v>
      </c>
      <c r="C46" s="16">
        <f t="shared" si="12"/>
        <v>1244325.92416757</v>
      </c>
      <c r="D46" s="51">
        <v>63664.426575769998</v>
      </c>
      <c r="E46" s="44">
        <v>28014</v>
      </c>
      <c r="F46" s="12">
        <f t="shared" si="8"/>
        <v>91678.42657576999</v>
      </c>
      <c r="G46" s="43">
        <v>230100.30507972999</v>
      </c>
      <c r="H46" s="44">
        <v>26353.50706072</v>
      </c>
      <c r="I46" s="31">
        <f t="shared" si="9"/>
        <v>256453.81214045</v>
      </c>
      <c r="J46" s="12">
        <v>896193.68545134994</v>
      </c>
      <c r="M46" s="59"/>
    </row>
    <row r="47" spans="2:13" x14ac:dyDescent="0.2">
      <c r="B47" s="8" t="s">
        <v>29</v>
      </c>
      <c r="C47" s="15">
        <f t="shared" si="12"/>
        <v>596986.04787969007</v>
      </c>
      <c r="D47" s="25">
        <v>42323.46783378</v>
      </c>
      <c r="E47" s="26">
        <v>14135</v>
      </c>
      <c r="F47" s="25">
        <f t="shared" si="8"/>
        <v>56458.46783378</v>
      </c>
      <c r="G47" s="29">
        <v>112510.61948284</v>
      </c>
      <c r="H47" s="26">
        <v>16160.26391037</v>
      </c>
      <c r="I47" s="30">
        <f t="shared" si="9"/>
        <v>128670.88339321001</v>
      </c>
      <c r="J47" s="25">
        <v>411856.69665270002</v>
      </c>
      <c r="M47" s="59"/>
    </row>
    <row r="48" spans="2:13" ht="17.25" customHeight="1" x14ac:dyDescent="0.2">
      <c r="B48" s="6" t="s">
        <v>39</v>
      </c>
      <c r="C48" s="13">
        <f>C49+C51+C53</f>
        <v>628781.67671445</v>
      </c>
      <c r="D48" s="49">
        <f>D49+D51+D53</f>
        <v>115782.41324689999</v>
      </c>
      <c r="E48" s="40">
        <f>E49+E51+E53</f>
        <v>43969</v>
      </c>
      <c r="F48" s="10">
        <f t="shared" si="8"/>
        <v>159751.41324689999</v>
      </c>
      <c r="G48" s="39">
        <f t="shared" ref="G48:J48" si="13">G49+G51+G53</f>
        <v>94579.194385670009</v>
      </c>
      <c r="H48" s="40">
        <f t="shared" si="13"/>
        <v>4850.4809542499997</v>
      </c>
      <c r="I48" s="27">
        <f t="shared" si="9"/>
        <v>99429.67533992001</v>
      </c>
      <c r="J48" s="10">
        <f t="shared" si="13"/>
        <v>369600.58812763001</v>
      </c>
      <c r="M48" s="59"/>
    </row>
    <row r="49" spans="2:13" x14ac:dyDescent="0.2">
      <c r="B49" s="7" t="s">
        <v>30</v>
      </c>
      <c r="C49" s="16">
        <f t="shared" ref="C49:C54" si="14">SUM(F49,I49,J49)</f>
        <v>250757.45841600001</v>
      </c>
      <c r="D49" s="51">
        <v>39049.306302520003</v>
      </c>
      <c r="E49" s="44">
        <v>17301</v>
      </c>
      <c r="F49" s="12">
        <f t="shared" si="8"/>
        <v>56350.306302520003</v>
      </c>
      <c r="G49" s="43">
        <v>39775.60509538</v>
      </c>
      <c r="H49" s="44">
        <v>1502.4803833399999</v>
      </c>
      <c r="I49" s="31">
        <f t="shared" si="9"/>
        <v>41278.085478720001</v>
      </c>
      <c r="J49" s="12">
        <v>153129.06663476001</v>
      </c>
      <c r="M49" s="59"/>
    </row>
    <row r="50" spans="2:13" x14ac:dyDescent="0.2">
      <c r="B50" s="8" t="s">
        <v>42</v>
      </c>
      <c r="C50" s="15">
        <f t="shared" si="14"/>
        <v>85131.880123279989</v>
      </c>
      <c r="D50" s="25">
        <v>16625.468245079999</v>
      </c>
      <c r="E50" s="26">
        <v>3330</v>
      </c>
      <c r="F50" s="25">
        <f t="shared" si="8"/>
        <v>19955.468245079999</v>
      </c>
      <c r="G50" s="29">
        <v>12639.719208889999</v>
      </c>
      <c r="H50" s="26">
        <v>804.68919600000004</v>
      </c>
      <c r="I50" s="30">
        <f t="shared" si="9"/>
        <v>13444.408404889999</v>
      </c>
      <c r="J50" s="25">
        <v>51732.003473309996</v>
      </c>
      <c r="M50" s="59"/>
    </row>
    <row r="51" spans="2:13" x14ac:dyDescent="0.2">
      <c r="B51" s="7" t="s">
        <v>31</v>
      </c>
      <c r="C51" s="16">
        <f t="shared" si="14"/>
        <v>151941.16424881</v>
      </c>
      <c r="D51" s="51">
        <v>33905.875147250001</v>
      </c>
      <c r="E51" s="44">
        <v>4434</v>
      </c>
      <c r="F51" s="12">
        <f t="shared" si="8"/>
        <v>38339.875147250001</v>
      </c>
      <c r="G51" s="43">
        <v>20867.974180829999</v>
      </c>
      <c r="H51" s="44">
        <v>1783.4429449199999</v>
      </c>
      <c r="I51" s="31">
        <f t="shared" si="9"/>
        <v>22651.417125749998</v>
      </c>
      <c r="J51" s="12">
        <v>90949.871975810005</v>
      </c>
      <c r="M51" s="59"/>
    </row>
    <row r="52" spans="2:13" x14ac:dyDescent="0.2">
      <c r="B52" s="8" t="s">
        <v>62</v>
      </c>
      <c r="C52" s="15">
        <f t="shared" si="14"/>
        <v>32406.01669547</v>
      </c>
      <c r="D52" s="25">
        <v>2413.4872986400001</v>
      </c>
      <c r="E52" s="26">
        <v>975</v>
      </c>
      <c r="F52" s="25">
        <f t="shared" si="8"/>
        <v>3388.4872986400001</v>
      </c>
      <c r="G52" s="29">
        <v>3635.03549135</v>
      </c>
      <c r="H52" s="26">
        <v>403.60509924000002</v>
      </c>
      <c r="I52" s="30">
        <f t="shared" si="9"/>
        <v>4038.6405905900001</v>
      </c>
      <c r="J52" s="25">
        <v>24978.88880624</v>
      </c>
      <c r="M52" s="59"/>
    </row>
    <row r="53" spans="2:13" x14ac:dyDescent="0.2">
      <c r="B53" s="7" t="s">
        <v>32</v>
      </c>
      <c r="C53" s="16">
        <f t="shared" si="14"/>
        <v>226083.05404963999</v>
      </c>
      <c r="D53" s="51">
        <v>42827.23179713</v>
      </c>
      <c r="E53" s="44">
        <v>22234</v>
      </c>
      <c r="F53" s="12">
        <f t="shared" si="8"/>
        <v>65061.23179713</v>
      </c>
      <c r="G53" s="43">
        <v>33935.615109459999</v>
      </c>
      <c r="H53" s="44">
        <v>1564.5576259899999</v>
      </c>
      <c r="I53" s="31">
        <f t="shared" si="9"/>
        <v>35500.172735449996</v>
      </c>
      <c r="J53" s="12">
        <v>125521.64951706</v>
      </c>
      <c r="M53" s="59"/>
    </row>
    <row r="54" spans="2:13" x14ac:dyDescent="0.2">
      <c r="B54" s="8" t="s">
        <v>43</v>
      </c>
      <c r="C54" s="56">
        <f t="shared" si="14"/>
        <v>93072.964592700009</v>
      </c>
      <c r="D54" s="25">
        <v>25320.540925780002</v>
      </c>
      <c r="E54" s="26">
        <v>6582</v>
      </c>
      <c r="F54" s="25">
        <f t="shared" si="8"/>
        <v>31902.540925780002</v>
      </c>
      <c r="G54" s="29">
        <v>10547.92661343</v>
      </c>
      <c r="H54" s="26">
        <v>0</v>
      </c>
      <c r="I54" s="30">
        <f t="shared" si="9"/>
        <v>10547.92661343</v>
      </c>
      <c r="J54" s="25">
        <v>50622.497053489999</v>
      </c>
      <c r="M54" s="59"/>
    </row>
    <row r="55" spans="2:13" ht="17.25" customHeight="1" x14ac:dyDescent="0.2">
      <c r="B55" s="6" t="s">
        <v>33</v>
      </c>
      <c r="C55" s="13">
        <f>C56+C57+C59+C61</f>
        <v>483269.64373334002</v>
      </c>
      <c r="D55" s="49">
        <f>D56+D57+D59+D61</f>
        <v>41857.479894579999</v>
      </c>
      <c r="E55" s="40">
        <f t="shared" ref="E55:J55" si="15">E56+E57+E59+E61</f>
        <v>54621</v>
      </c>
      <c r="F55" s="10">
        <f t="shared" si="8"/>
        <v>96478.479894579999</v>
      </c>
      <c r="G55" s="39">
        <f t="shared" si="15"/>
        <v>84999.143655780004</v>
      </c>
      <c r="H55" s="40">
        <f t="shared" si="15"/>
        <v>13414.63356699</v>
      </c>
      <c r="I55" s="27">
        <f t="shared" si="9"/>
        <v>98413.777222770004</v>
      </c>
      <c r="J55" s="10">
        <f t="shared" si="15"/>
        <v>288377.38661599002</v>
      </c>
      <c r="M55" s="59"/>
    </row>
    <row r="56" spans="2:13" x14ac:dyDescent="0.2">
      <c r="B56" s="7" t="s">
        <v>34</v>
      </c>
      <c r="C56" s="16">
        <f t="shared" ref="C56:C61" si="16">SUM(F56,I56,J56)</f>
        <v>74070.139955369988</v>
      </c>
      <c r="D56" s="54">
        <v>4467.9127478299997</v>
      </c>
      <c r="E56" s="44">
        <v>9163</v>
      </c>
      <c r="F56" s="12">
        <f t="shared" si="8"/>
        <v>13630.91274783</v>
      </c>
      <c r="G56" s="43">
        <v>16602.662917900001</v>
      </c>
      <c r="H56" s="44">
        <v>3882.94452267</v>
      </c>
      <c r="I56" s="31">
        <f t="shared" si="9"/>
        <v>20485.607440570002</v>
      </c>
      <c r="J56" s="12">
        <v>39953.619766969998</v>
      </c>
      <c r="M56" s="59"/>
    </row>
    <row r="57" spans="2:13" x14ac:dyDescent="0.2">
      <c r="B57" s="7" t="s">
        <v>35</v>
      </c>
      <c r="C57" s="16">
        <f t="shared" si="16"/>
        <v>103029.52939857001</v>
      </c>
      <c r="D57" s="54">
        <v>14755.4364365</v>
      </c>
      <c r="E57" s="44">
        <v>18242</v>
      </c>
      <c r="F57" s="12">
        <f t="shared" si="8"/>
        <v>32997.4364365</v>
      </c>
      <c r="G57" s="43">
        <v>20386.34527166</v>
      </c>
      <c r="H57" s="44">
        <v>2471.26178854</v>
      </c>
      <c r="I57" s="31">
        <f t="shared" si="9"/>
        <v>22857.6070602</v>
      </c>
      <c r="J57" s="12">
        <v>47174.485901870001</v>
      </c>
      <c r="M57" s="59"/>
    </row>
    <row r="58" spans="2:13" x14ac:dyDescent="0.2">
      <c r="B58" s="8" t="s">
        <v>63</v>
      </c>
      <c r="C58" s="15">
        <f t="shared" si="16"/>
        <v>32435.652844349999</v>
      </c>
      <c r="D58" s="25">
        <v>1979.09216393</v>
      </c>
      <c r="E58" s="26">
        <v>9144</v>
      </c>
      <c r="F58" s="25">
        <f t="shared" si="8"/>
        <v>11123.09216393</v>
      </c>
      <c r="G58" s="29">
        <v>6925.3690770100002</v>
      </c>
      <c r="H58" s="26">
        <v>990.65715181999997</v>
      </c>
      <c r="I58" s="30">
        <f t="shared" si="9"/>
        <v>7916.02622883</v>
      </c>
      <c r="J58" s="25">
        <v>13396.53445159</v>
      </c>
      <c r="M58" s="59"/>
    </row>
    <row r="59" spans="2:13" x14ac:dyDescent="0.2">
      <c r="B59" s="7" t="s">
        <v>40</v>
      </c>
      <c r="C59" s="16">
        <f t="shared" si="16"/>
        <v>213573.17613212002</v>
      </c>
      <c r="D59" s="51">
        <v>16077.248812129999</v>
      </c>
      <c r="E59" s="44">
        <v>25856</v>
      </c>
      <c r="F59" s="12">
        <f t="shared" si="8"/>
        <v>41933.248812129998</v>
      </c>
      <c r="G59" s="43">
        <v>34650.136023710002</v>
      </c>
      <c r="H59" s="44">
        <v>6521.3667727499997</v>
      </c>
      <c r="I59" s="31">
        <f t="shared" si="9"/>
        <v>41171.502796460001</v>
      </c>
      <c r="J59" s="12">
        <v>130468.42452353</v>
      </c>
      <c r="M59" s="59"/>
    </row>
    <row r="60" spans="2:13" x14ac:dyDescent="0.2">
      <c r="B60" s="8" t="s">
        <v>64</v>
      </c>
      <c r="C60" s="15">
        <f t="shared" si="16"/>
        <v>69966.070950349997</v>
      </c>
      <c r="D60" s="25">
        <v>580.67680758000006</v>
      </c>
      <c r="E60" s="26">
        <v>2669</v>
      </c>
      <c r="F60" s="25">
        <f t="shared" si="8"/>
        <v>3249.6768075800001</v>
      </c>
      <c r="G60" s="29">
        <v>7938.8501145099999</v>
      </c>
      <c r="H60" s="26">
        <v>4631.6387872300002</v>
      </c>
      <c r="I60" s="30">
        <f t="shared" si="9"/>
        <v>12570.48890174</v>
      </c>
      <c r="J60" s="25">
        <v>54145.905241029999</v>
      </c>
      <c r="M60" s="59"/>
    </row>
    <row r="61" spans="2:13" x14ac:dyDescent="0.2">
      <c r="B61" s="7" t="s">
        <v>36</v>
      </c>
      <c r="C61" s="16">
        <f t="shared" si="16"/>
        <v>92596.798247280007</v>
      </c>
      <c r="D61" s="51">
        <v>6556.8818981200002</v>
      </c>
      <c r="E61" s="44">
        <v>1360</v>
      </c>
      <c r="F61" s="12">
        <f t="shared" si="8"/>
        <v>7916.8818981200002</v>
      </c>
      <c r="G61" s="43">
        <v>13359.999442510001</v>
      </c>
      <c r="H61" s="44">
        <v>539.06048303</v>
      </c>
      <c r="I61" s="31">
        <f t="shared" si="9"/>
        <v>13899.059925540001</v>
      </c>
      <c r="J61" s="12">
        <v>70780.856423620004</v>
      </c>
      <c r="M61" s="59"/>
    </row>
    <row r="62" spans="2:13" ht="31.5" customHeight="1" x14ac:dyDescent="0.2">
      <c r="B62" s="9" t="s">
        <v>41</v>
      </c>
      <c r="C62" s="18">
        <f>F62+I62+J62</f>
        <v>5964992.9030655501</v>
      </c>
      <c r="D62" s="49">
        <f>D9+D20+D39+D48+D55</f>
        <v>696786.86593904998</v>
      </c>
      <c r="E62" s="40">
        <f t="shared" ref="E62:J62" si="17">E9+E20+E39+E48+E55</f>
        <v>785736</v>
      </c>
      <c r="F62" s="19">
        <f>F9+F20+F39+F48+F55</f>
        <v>1482522.86593905</v>
      </c>
      <c r="G62" s="39">
        <f t="shared" si="17"/>
        <v>1310201.0914981503</v>
      </c>
      <c r="H62" s="40">
        <f t="shared" si="17"/>
        <v>102163.35613450999</v>
      </c>
      <c r="I62" s="32">
        <f>I9+I20+I39+I48+I55</f>
        <v>1412364.4476326599</v>
      </c>
      <c r="J62" s="19">
        <f t="shared" si="17"/>
        <v>3070105.58949384</v>
      </c>
      <c r="M62" s="59"/>
    </row>
    <row r="63" spans="2:13" ht="15" customHeight="1" x14ac:dyDescent="0.2">
      <c r="B63" s="20" t="s">
        <v>37</v>
      </c>
      <c r="C63" s="57">
        <f t="shared" ref="C63:J63" si="18">C13+C16+C18+C22+C24+C26+C28+C30+C32+C34+C36+C38+C41+C43+C45+C47+C50+C52+C54+C58+C60</f>
        <v>2239295.2043118598</v>
      </c>
      <c r="D63" s="52">
        <f t="shared" si="18"/>
        <v>144038.83883115998</v>
      </c>
      <c r="E63" s="46">
        <f t="shared" si="18"/>
        <v>175136</v>
      </c>
      <c r="F63" s="17">
        <f t="shared" si="18"/>
        <v>319174.83883115998</v>
      </c>
      <c r="G63" s="45">
        <f t="shared" si="18"/>
        <v>499057.61864941003</v>
      </c>
      <c r="H63" s="46">
        <f t="shared" si="18"/>
        <v>60539.798047699995</v>
      </c>
      <c r="I63" s="33">
        <f t="shared" si="18"/>
        <v>559597.41669711005</v>
      </c>
      <c r="J63" s="17">
        <f t="shared" si="18"/>
        <v>1360522.94878359</v>
      </c>
      <c r="M63" s="59"/>
    </row>
    <row r="64" spans="2:13" ht="15" customHeight="1" thickBot="1" x14ac:dyDescent="0.25">
      <c r="B64" s="21" t="s">
        <v>44</v>
      </c>
      <c r="C64" s="22">
        <f>C62-C63</f>
        <v>3725697.6987536903</v>
      </c>
      <c r="D64" s="53">
        <f>D62-D63</f>
        <v>552748.02710789</v>
      </c>
      <c r="E64" s="48">
        <f t="shared" ref="E64:G64" si="19">E62-E63</f>
        <v>610600</v>
      </c>
      <c r="F64" s="23">
        <f>F62-F63</f>
        <v>1163348.02710789</v>
      </c>
      <c r="G64" s="47">
        <f t="shared" si="19"/>
        <v>811143.47284874017</v>
      </c>
      <c r="H64" s="48">
        <f>H62-H63</f>
        <v>41623.558086809993</v>
      </c>
      <c r="I64" s="34">
        <f>I62-I63</f>
        <v>852767.03093554988</v>
      </c>
      <c r="J64" s="23">
        <f>J62-J63</f>
        <v>1709582.64071025</v>
      </c>
      <c r="M64" s="59"/>
    </row>
    <row r="65" spans="2:10" ht="13.5" thickTop="1" x14ac:dyDescent="0.2">
      <c r="B65" s="5" t="s">
        <v>65</v>
      </c>
      <c r="C65" s="2"/>
      <c r="D65" s="2"/>
      <c r="E65" s="2"/>
      <c r="F65" s="2"/>
      <c r="G65" s="2"/>
      <c r="H65" s="2"/>
      <c r="I65" s="2"/>
      <c r="J65" s="2"/>
    </row>
    <row r="66" spans="2:10" x14ac:dyDescent="0.2">
      <c r="B66" s="5" t="s">
        <v>72</v>
      </c>
      <c r="C66" s="2"/>
      <c r="D66" s="2"/>
      <c r="E66" s="2"/>
      <c r="F66" s="2"/>
      <c r="G66" s="2"/>
      <c r="H66" s="2"/>
      <c r="I66" s="2"/>
      <c r="J66" s="2"/>
    </row>
    <row r="67" spans="2:10" x14ac:dyDescent="0.2">
      <c r="B67" s="4"/>
      <c r="C67" s="2"/>
      <c r="D67" s="2"/>
      <c r="E67" s="2"/>
      <c r="F67" s="2"/>
      <c r="G67" s="2"/>
      <c r="H67" s="2"/>
      <c r="I67" s="2"/>
      <c r="J67" s="2"/>
    </row>
    <row r="68" spans="2:10" x14ac:dyDescent="0.2">
      <c r="B68" s="4"/>
      <c r="C68" s="2"/>
      <c r="D68" s="2"/>
      <c r="E68" s="2"/>
      <c r="F68" s="2"/>
      <c r="G68" s="2"/>
      <c r="H68" s="2"/>
      <c r="I68" s="2"/>
      <c r="J68" s="2"/>
    </row>
    <row r="69" spans="2:10" x14ac:dyDescent="0.2">
      <c r="B69" s="4"/>
      <c r="C69" s="2"/>
      <c r="D69" s="2"/>
      <c r="E69" s="2"/>
      <c r="F69" s="2"/>
      <c r="G69" s="2"/>
      <c r="H69" s="2"/>
      <c r="I69" s="2"/>
      <c r="J69" s="2"/>
    </row>
    <row r="70" spans="2:10" x14ac:dyDescent="0.2">
      <c r="C70" s="2"/>
      <c r="D70" s="2"/>
      <c r="E70" s="2"/>
      <c r="F70" s="2"/>
      <c r="G70" s="2"/>
      <c r="H70" s="2"/>
      <c r="I70" s="2"/>
      <c r="J70" s="2"/>
    </row>
    <row r="71" spans="2:10" x14ac:dyDescent="0.2">
      <c r="B71" s="4"/>
      <c r="C71" s="2"/>
      <c r="D71" s="2"/>
      <c r="E71" s="2"/>
      <c r="F71" s="2"/>
      <c r="G71" s="2"/>
      <c r="H71" s="2"/>
      <c r="I71" s="2"/>
      <c r="J71" s="2"/>
    </row>
    <row r="72" spans="2:10" x14ac:dyDescent="0.2">
      <c r="B72" s="4"/>
      <c r="C72" s="2"/>
      <c r="D72" s="2"/>
      <c r="E72" s="2"/>
      <c r="F72" s="2"/>
      <c r="G72" s="2"/>
      <c r="H72" s="2"/>
      <c r="I72" s="2"/>
      <c r="J72" s="2"/>
    </row>
    <row r="73" spans="2:10" x14ac:dyDescent="0.2">
      <c r="C73" s="2"/>
      <c r="D73" s="2"/>
      <c r="E73" s="2"/>
      <c r="F73" s="2"/>
      <c r="G73" s="2"/>
      <c r="H73" s="2"/>
      <c r="I73" s="2"/>
      <c r="J73" s="2"/>
    </row>
  </sheetData>
  <mergeCells count="10">
    <mergeCell ref="B1:J1"/>
    <mergeCell ref="B2:J2"/>
    <mergeCell ref="B3:J3"/>
    <mergeCell ref="B5:B8"/>
    <mergeCell ref="C5:J5"/>
    <mergeCell ref="C6:C8"/>
    <mergeCell ref="D6:J6"/>
    <mergeCell ref="D7:F7"/>
    <mergeCell ref="G7:I7"/>
    <mergeCell ref="J7:J8"/>
  </mergeCells>
  <printOptions horizontalCentered="1"/>
  <pageMargins left="0" right="0" top="0.19685039370078741" bottom="0" header="0" footer="0"/>
  <pageSetup paperSize="9" scale="72" fitToHeight="2" orientation="portrait" r:id="rId1"/>
  <headerFooter alignWithMargins="0"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B1:M73"/>
  <sheetViews>
    <sheetView showGridLines="0" tabSelected="1" topLeftCell="A46" zoomScaleNormal="100" workbookViewId="0">
      <selection activeCell="C71" sqref="C71"/>
    </sheetView>
  </sheetViews>
  <sheetFormatPr defaultRowHeight="12.75" x14ac:dyDescent="0.2"/>
  <cols>
    <col min="1" max="1" width="3.85546875" style="1" customWidth="1"/>
    <col min="2" max="2" width="24" style="1" customWidth="1"/>
    <col min="3" max="10" width="13.7109375" style="3" customWidth="1"/>
    <col min="11" max="16384" width="9.140625" style="1"/>
  </cols>
  <sheetData>
    <row r="1" spans="2:13" ht="15.75" x14ac:dyDescent="0.2">
      <c r="B1" s="60" t="s">
        <v>49</v>
      </c>
      <c r="C1" s="60"/>
      <c r="D1" s="60"/>
      <c r="E1" s="60"/>
      <c r="F1" s="60"/>
      <c r="G1" s="60"/>
      <c r="H1" s="60"/>
      <c r="I1" s="60"/>
      <c r="J1" s="60"/>
    </row>
    <row r="2" spans="2:13" ht="15" customHeight="1" x14ac:dyDescent="0.2">
      <c r="B2" s="61" t="s">
        <v>38</v>
      </c>
      <c r="C2" s="61"/>
      <c r="D2" s="61"/>
      <c r="E2" s="61"/>
      <c r="F2" s="61"/>
      <c r="G2" s="61"/>
      <c r="H2" s="61"/>
      <c r="I2" s="61"/>
      <c r="J2" s="61"/>
    </row>
    <row r="3" spans="2:13" ht="14.25" customHeight="1" x14ac:dyDescent="0.2">
      <c r="B3" s="62">
        <v>2022</v>
      </c>
      <c r="C3" s="62"/>
      <c r="D3" s="62"/>
      <c r="E3" s="62"/>
      <c r="F3" s="62"/>
      <c r="G3" s="62"/>
      <c r="H3" s="62"/>
      <c r="I3" s="62"/>
      <c r="J3" s="62"/>
    </row>
    <row r="4" spans="2:13" ht="9.75" customHeight="1" thickBot="1" x14ac:dyDescent="0.25">
      <c r="C4" s="1"/>
      <c r="D4" s="1"/>
      <c r="E4" s="1"/>
      <c r="F4" s="1"/>
      <c r="G4" s="1"/>
      <c r="H4" s="1"/>
      <c r="I4" s="1"/>
      <c r="J4" s="1"/>
    </row>
    <row r="5" spans="2:13" ht="21.75" customHeight="1" thickTop="1" x14ac:dyDescent="0.2">
      <c r="B5" s="69" t="s">
        <v>45</v>
      </c>
      <c r="C5" s="63" t="s">
        <v>46</v>
      </c>
      <c r="D5" s="64"/>
      <c r="E5" s="64"/>
      <c r="F5" s="64"/>
      <c r="G5" s="64"/>
      <c r="H5" s="64"/>
      <c r="I5" s="64"/>
      <c r="J5" s="64"/>
    </row>
    <row r="6" spans="2:13" ht="17.25" customHeight="1" x14ac:dyDescent="0.2">
      <c r="B6" s="70"/>
      <c r="C6" s="66" t="s">
        <v>48</v>
      </c>
      <c r="D6" s="65" t="s">
        <v>47</v>
      </c>
      <c r="E6" s="65"/>
      <c r="F6" s="65"/>
      <c r="G6" s="65"/>
      <c r="H6" s="65"/>
      <c r="I6" s="65"/>
      <c r="J6" s="65"/>
    </row>
    <row r="7" spans="2:13" ht="36.75" customHeight="1" x14ac:dyDescent="0.2">
      <c r="B7" s="70"/>
      <c r="C7" s="67"/>
      <c r="D7" s="74" t="s">
        <v>50</v>
      </c>
      <c r="E7" s="75"/>
      <c r="F7" s="75"/>
      <c r="G7" s="76" t="s">
        <v>51</v>
      </c>
      <c r="H7" s="77"/>
      <c r="I7" s="78"/>
      <c r="J7" s="72" t="s">
        <v>52</v>
      </c>
    </row>
    <row r="8" spans="2:13" ht="36.75" customHeight="1" x14ac:dyDescent="0.2">
      <c r="B8" s="71"/>
      <c r="C8" s="68"/>
      <c r="D8" s="35" t="s">
        <v>67</v>
      </c>
      <c r="E8" s="36" t="s">
        <v>68</v>
      </c>
      <c r="F8" s="37" t="s">
        <v>69</v>
      </c>
      <c r="G8" s="35" t="s">
        <v>71</v>
      </c>
      <c r="H8" s="36" t="s">
        <v>66</v>
      </c>
      <c r="I8" s="38" t="s">
        <v>70</v>
      </c>
      <c r="J8" s="73"/>
    </row>
    <row r="9" spans="2:13" ht="17.25" customHeight="1" x14ac:dyDescent="0.2">
      <c r="B9" s="6" t="s">
        <v>0</v>
      </c>
      <c r="C9" s="13">
        <v>773329</v>
      </c>
      <c r="D9" s="49">
        <f>SUM(D10:D12,D14:D15,D17,D19)</f>
        <v>116993</v>
      </c>
      <c r="E9" s="40">
        <f>SUM(E10:E12,E14:E15,E17,E19)</f>
        <v>214269</v>
      </c>
      <c r="F9" s="24">
        <f t="shared" ref="F9:F61" si="0">SUM(D9:E9)</f>
        <v>331262</v>
      </c>
      <c r="G9" s="39">
        <f>G10+G11+G12+G14+G15+G17+G19</f>
        <v>240480</v>
      </c>
      <c r="H9" s="40">
        <v>16922</v>
      </c>
      <c r="I9" s="27">
        <v>257402</v>
      </c>
      <c r="J9" s="10">
        <v>184665</v>
      </c>
      <c r="M9" s="59"/>
    </row>
    <row r="10" spans="2:13" x14ac:dyDescent="0.2">
      <c r="B10" s="7" t="s">
        <v>1</v>
      </c>
      <c r="C10" s="14">
        <v>86410</v>
      </c>
      <c r="D10" s="50">
        <v>12885</v>
      </c>
      <c r="E10" s="42">
        <v>38591</v>
      </c>
      <c r="F10" s="11">
        <f t="shared" ref="F10:F18" si="1">SUM(D10:E10)</f>
        <v>51476</v>
      </c>
      <c r="G10" s="41">
        <v>7824</v>
      </c>
      <c r="H10" s="42">
        <v>239</v>
      </c>
      <c r="I10" s="28">
        <v>8063</v>
      </c>
      <c r="J10" s="11">
        <v>26871</v>
      </c>
      <c r="M10" s="59"/>
    </row>
    <row r="11" spans="2:13" x14ac:dyDescent="0.2">
      <c r="B11" s="7" t="s">
        <v>2</v>
      </c>
      <c r="C11" s="14">
        <v>28717</v>
      </c>
      <c r="D11" s="50">
        <v>10792</v>
      </c>
      <c r="E11" s="42">
        <v>4367</v>
      </c>
      <c r="F11" s="11">
        <f t="shared" si="1"/>
        <v>15159</v>
      </c>
      <c r="G11" s="41">
        <v>5472</v>
      </c>
      <c r="H11" s="42">
        <v>255</v>
      </c>
      <c r="I11" s="28">
        <v>5728</v>
      </c>
      <c r="J11" s="11">
        <v>7831</v>
      </c>
      <c r="M11" s="59"/>
    </row>
    <row r="12" spans="2:13" x14ac:dyDescent="0.2">
      <c r="B12" s="7" t="s">
        <v>3</v>
      </c>
      <c r="C12" s="14">
        <v>177239</v>
      </c>
      <c r="D12" s="50">
        <v>15104</v>
      </c>
      <c r="E12" s="42">
        <v>48151</v>
      </c>
      <c r="F12" s="11">
        <f t="shared" si="1"/>
        <v>63255</v>
      </c>
      <c r="G12" s="41">
        <v>64249</v>
      </c>
      <c r="H12" s="42">
        <v>1392</v>
      </c>
      <c r="I12" s="28">
        <v>65641</v>
      </c>
      <c r="J12" s="11">
        <v>48343</v>
      </c>
      <c r="M12" s="59"/>
    </row>
    <row r="13" spans="2:13" x14ac:dyDescent="0.2">
      <c r="B13" s="8" t="s">
        <v>53</v>
      </c>
      <c r="C13" s="15">
        <v>103471</v>
      </c>
      <c r="D13" s="25">
        <v>7434</v>
      </c>
      <c r="E13" s="26">
        <v>21668</v>
      </c>
      <c r="F13" s="25">
        <f t="shared" si="1"/>
        <v>29102</v>
      </c>
      <c r="G13" s="29">
        <v>33606</v>
      </c>
      <c r="H13" s="26">
        <v>491</v>
      </c>
      <c r="I13" s="30">
        <v>34097</v>
      </c>
      <c r="J13" s="25">
        <v>40272</v>
      </c>
      <c r="M13" s="59"/>
    </row>
    <row r="14" spans="2:13" x14ac:dyDescent="0.2">
      <c r="B14" s="7" t="s">
        <v>4</v>
      </c>
      <c r="C14" s="14">
        <v>30943</v>
      </c>
      <c r="D14" s="50">
        <v>3958</v>
      </c>
      <c r="E14" s="42">
        <v>5385</v>
      </c>
      <c r="F14" s="11">
        <f t="shared" si="1"/>
        <v>9343</v>
      </c>
      <c r="G14" s="41">
        <v>6815</v>
      </c>
      <c r="H14" s="42">
        <v>2132</v>
      </c>
      <c r="I14" s="28">
        <v>8947</v>
      </c>
      <c r="J14" s="11">
        <v>12653</v>
      </c>
      <c r="M14" s="59"/>
    </row>
    <row r="15" spans="2:13" x14ac:dyDescent="0.2">
      <c r="B15" s="7" t="s">
        <v>5</v>
      </c>
      <c r="C15" s="14">
        <v>357625</v>
      </c>
      <c r="D15" s="50">
        <v>58074</v>
      </c>
      <c r="E15" s="42">
        <v>87636</v>
      </c>
      <c r="F15" s="11">
        <f t="shared" si="1"/>
        <v>145710</v>
      </c>
      <c r="G15" s="41">
        <v>135978</v>
      </c>
      <c r="H15" s="42">
        <v>8910</v>
      </c>
      <c r="I15" s="28">
        <v>144887</v>
      </c>
      <c r="J15" s="11">
        <v>67027</v>
      </c>
      <c r="M15" s="59"/>
    </row>
    <row r="16" spans="2:13" x14ac:dyDescent="0.2">
      <c r="B16" s="8" t="s">
        <v>8</v>
      </c>
      <c r="C16" s="15">
        <v>83964</v>
      </c>
      <c r="D16" s="25">
        <v>10137</v>
      </c>
      <c r="E16" s="26">
        <v>9918</v>
      </c>
      <c r="F16" s="25">
        <f t="shared" si="1"/>
        <v>20055</v>
      </c>
      <c r="G16" s="29">
        <v>36540</v>
      </c>
      <c r="H16" s="26">
        <v>2239</v>
      </c>
      <c r="I16" s="30">
        <v>38779</v>
      </c>
      <c r="J16" s="25">
        <v>25130</v>
      </c>
      <c r="M16" s="59"/>
    </row>
    <row r="17" spans="2:13" x14ac:dyDescent="0.2">
      <c r="B17" s="7" t="s">
        <v>6</v>
      </c>
      <c r="C17" s="14">
        <v>47664</v>
      </c>
      <c r="D17" s="50">
        <v>9474</v>
      </c>
      <c r="E17" s="42">
        <v>19996</v>
      </c>
      <c r="F17" s="11">
        <f t="shared" si="1"/>
        <v>29470</v>
      </c>
      <c r="G17" s="41">
        <v>12762</v>
      </c>
      <c r="H17" s="42">
        <v>186</v>
      </c>
      <c r="I17" s="28">
        <v>12949</v>
      </c>
      <c r="J17" s="11">
        <v>5246</v>
      </c>
      <c r="M17" s="59"/>
    </row>
    <row r="18" spans="2:13" x14ac:dyDescent="0.2">
      <c r="B18" s="8" t="s">
        <v>54</v>
      </c>
      <c r="C18" s="15">
        <v>31282</v>
      </c>
      <c r="D18" s="25">
        <v>4421</v>
      </c>
      <c r="E18" s="26">
        <v>13510</v>
      </c>
      <c r="F18" s="25">
        <f t="shared" si="1"/>
        <v>17931</v>
      </c>
      <c r="G18" s="29">
        <v>9113</v>
      </c>
      <c r="H18" s="26">
        <v>186</v>
      </c>
      <c r="I18" s="30">
        <v>9300</v>
      </c>
      <c r="J18" s="25">
        <v>4052</v>
      </c>
      <c r="M18" s="59"/>
    </row>
    <row r="19" spans="2:13" x14ac:dyDescent="0.2">
      <c r="B19" s="7" t="s">
        <v>7</v>
      </c>
      <c r="C19" s="14">
        <v>44730</v>
      </c>
      <c r="D19" s="51">
        <v>6706</v>
      </c>
      <c r="E19" s="44">
        <v>10143</v>
      </c>
      <c r="F19" s="12">
        <f t="shared" si="0"/>
        <v>16849</v>
      </c>
      <c r="G19" s="43">
        <v>7380</v>
      </c>
      <c r="H19" s="44">
        <v>3807</v>
      </c>
      <c r="I19" s="31">
        <v>11187</v>
      </c>
      <c r="J19" s="12">
        <v>16694</v>
      </c>
      <c r="M19" s="59"/>
    </row>
    <row r="20" spans="2:13" ht="17.25" customHeight="1" x14ac:dyDescent="0.2">
      <c r="B20" s="6" t="s">
        <v>9</v>
      </c>
      <c r="C20" s="13">
        <v>1761032</v>
      </c>
      <c r="D20" s="49">
        <v>272979</v>
      </c>
      <c r="E20" s="40">
        <v>430277</v>
      </c>
      <c r="F20" s="10">
        <f>SUM(D20:E20)</f>
        <v>703256</v>
      </c>
      <c r="G20" s="39">
        <v>348848</v>
      </c>
      <c r="H20" s="40">
        <v>17606</v>
      </c>
      <c r="I20" s="27">
        <v>366454</v>
      </c>
      <c r="J20" s="10">
        <v>691322</v>
      </c>
      <c r="M20" s="59"/>
    </row>
    <row r="21" spans="2:13" x14ac:dyDescent="0.2">
      <c r="B21" s="7" t="s">
        <v>10</v>
      </c>
      <c r="C21" s="16">
        <v>319543</v>
      </c>
      <c r="D21" s="51">
        <v>135566</v>
      </c>
      <c r="E21" s="44">
        <v>75968</v>
      </c>
      <c r="F21" s="12">
        <f t="shared" si="0"/>
        <v>211534</v>
      </c>
      <c r="G21" s="43">
        <v>59668</v>
      </c>
      <c r="H21" s="44">
        <v>8372</v>
      </c>
      <c r="I21" s="31">
        <v>68040</v>
      </c>
      <c r="J21" s="12">
        <v>39969</v>
      </c>
      <c r="M21" s="59"/>
    </row>
    <row r="22" spans="2:13" x14ac:dyDescent="0.2">
      <c r="B22" s="8" t="s">
        <v>55</v>
      </c>
      <c r="C22" s="15">
        <v>39142</v>
      </c>
      <c r="D22" s="25">
        <v>2085</v>
      </c>
      <c r="E22" s="26">
        <v>7395</v>
      </c>
      <c r="F22" s="25">
        <f t="shared" si="0"/>
        <v>9480</v>
      </c>
      <c r="G22" s="29">
        <v>7646</v>
      </c>
      <c r="H22" s="26">
        <v>1489</v>
      </c>
      <c r="I22" s="30">
        <v>9135</v>
      </c>
      <c r="J22" s="25">
        <v>20527</v>
      </c>
      <c r="M22" s="59"/>
    </row>
    <row r="23" spans="2:13" x14ac:dyDescent="0.2">
      <c r="B23" s="7" t="s">
        <v>11</v>
      </c>
      <c r="C23" s="16">
        <v>124814</v>
      </c>
      <c r="D23" s="51">
        <v>21740</v>
      </c>
      <c r="E23" s="44">
        <v>54356</v>
      </c>
      <c r="F23" s="12">
        <f t="shared" si="0"/>
        <v>76096</v>
      </c>
      <c r="G23" s="43">
        <v>27878</v>
      </c>
      <c r="H23" s="44">
        <v>502</v>
      </c>
      <c r="I23" s="31">
        <v>28380</v>
      </c>
      <c r="J23" s="12">
        <v>20338</v>
      </c>
      <c r="M23" s="59"/>
    </row>
    <row r="24" spans="2:13" x14ac:dyDescent="0.2">
      <c r="B24" s="8" t="s">
        <v>56</v>
      </c>
      <c r="C24" s="15">
        <v>33618</v>
      </c>
      <c r="D24" s="25">
        <v>7413</v>
      </c>
      <c r="E24" s="26">
        <v>8968</v>
      </c>
      <c r="F24" s="25">
        <f t="shared" si="0"/>
        <v>16381</v>
      </c>
      <c r="G24" s="29">
        <v>10723</v>
      </c>
      <c r="H24" s="26">
        <v>0</v>
      </c>
      <c r="I24" s="30">
        <v>10723</v>
      </c>
      <c r="J24" s="25">
        <v>6514</v>
      </c>
      <c r="M24" s="59"/>
    </row>
    <row r="25" spans="2:13" x14ac:dyDescent="0.2">
      <c r="B25" s="7" t="s">
        <v>12</v>
      </c>
      <c r="C25" s="55">
        <v>227693</v>
      </c>
      <c r="D25" s="51">
        <v>17452</v>
      </c>
      <c r="E25" s="44">
        <v>9683</v>
      </c>
      <c r="F25" s="12">
        <f t="shared" si="0"/>
        <v>27135</v>
      </c>
      <c r="G25" s="43">
        <v>55188</v>
      </c>
      <c r="H25" s="44">
        <v>2324</v>
      </c>
      <c r="I25" s="31">
        <v>57512</v>
      </c>
      <c r="J25" s="12">
        <v>143046</v>
      </c>
      <c r="M25" s="59"/>
    </row>
    <row r="26" spans="2:13" x14ac:dyDescent="0.2">
      <c r="B26" s="8" t="s">
        <v>19</v>
      </c>
      <c r="C26" s="15">
        <v>124321</v>
      </c>
      <c r="D26" s="25">
        <v>1548</v>
      </c>
      <c r="E26" s="26">
        <v>786</v>
      </c>
      <c r="F26" s="25">
        <f t="shared" si="0"/>
        <v>2334</v>
      </c>
      <c r="G26" s="29">
        <v>29306</v>
      </c>
      <c r="H26" s="26">
        <v>2324</v>
      </c>
      <c r="I26" s="30">
        <v>31630</v>
      </c>
      <c r="J26" s="25">
        <v>90356</v>
      </c>
      <c r="M26" s="59"/>
    </row>
    <row r="27" spans="2:13" x14ac:dyDescent="0.2">
      <c r="B27" s="7" t="s">
        <v>13</v>
      </c>
      <c r="C27" s="55">
        <v>106582</v>
      </c>
      <c r="D27" s="51">
        <v>6275</v>
      </c>
      <c r="E27" s="44">
        <v>25894</v>
      </c>
      <c r="F27" s="12">
        <f t="shared" si="0"/>
        <v>32169</v>
      </c>
      <c r="G27" s="43">
        <v>22418</v>
      </c>
      <c r="H27" s="44">
        <v>286</v>
      </c>
      <c r="I27" s="31">
        <v>22704</v>
      </c>
      <c r="J27" s="12">
        <v>51709</v>
      </c>
      <c r="M27" s="59"/>
    </row>
    <row r="28" spans="2:13" x14ac:dyDescent="0.2">
      <c r="B28" s="8" t="s">
        <v>57</v>
      </c>
      <c r="C28" s="15">
        <v>46589</v>
      </c>
      <c r="D28" s="25">
        <v>0</v>
      </c>
      <c r="E28" s="26">
        <v>2232</v>
      </c>
      <c r="F28" s="25">
        <f t="shared" si="0"/>
        <v>2232</v>
      </c>
      <c r="G28" s="29">
        <v>5783</v>
      </c>
      <c r="H28" s="26">
        <v>286</v>
      </c>
      <c r="I28" s="30">
        <v>6070</v>
      </c>
      <c r="J28" s="25">
        <v>38287</v>
      </c>
      <c r="M28" s="59"/>
    </row>
    <row r="29" spans="2:13" x14ac:dyDescent="0.2">
      <c r="B29" s="7" t="s">
        <v>14</v>
      </c>
      <c r="C29" s="16">
        <v>135605</v>
      </c>
      <c r="D29" s="51">
        <v>9911</v>
      </c>
      <c r="E29" s="44">
        <v>55027</v>
      </c>
      <c r="F29" s="12">
        <f t="shared" si="0"/>
        <v>64938</v>
      </c>
      <c r="G29" s="43">
        <v>20720</v>
      </c>
      <c r="H29" s="44">
        <v>3014</v>
      </c>
      <c r="I29" s="31">
        <v>23733</v>
      </c>
      <c r="J29" s="12">
        <v>46933</v>
      </c>
      <c r="M29" s="59"/>
    </row>
    <row r="30" spans="2:13" x14ac:dyDescent="0.2">
      <c r="B30" s="8" t="s">
        <v>58</v>
      </c>
      <c r="C30" s="15">
        <v>47123</v>
      </c>
      <c r="D30" s="25">
        <v>2333</v>
      </c>
      <c r="E30" s="26">
        <v>11333</v>
      </c>
      <c r="F30" s="25">
        <f t="shared" si="0"/>
        <v>13666</v>
      </c>
      <c r="G30" s="29">
        <v>6956</v>
      </c>
      <c r="H30" s="26">
        <v>2422</v>
      </c>
      <c r="I30" s="30">
        <v>9379</v>
      </c>
      <c r="J30" s="25">
        <v>24079</v>
      </c>
      <c r="M30" s="59"/>
    </row>
    <row r="31" spans="2:13" x14ac:dyDescent="0.2">
      <c r="B31" s="7" t="s">
        <v>15</v>
      </c>
      <c r="C31" s="16">
        <v>221115</v>
      </c>
      <c r="D31" s="51">
        <v>7157</v>
      </c>
      <c r="E31" s="44">
        <v>19389</v>
      </c>
      <c r="F31" s="12">
        <f t="shared" si="0"/>
        <v>26546</v>
      </c>
      <c r="G31" s="43">
        <v>50935</v>
      </c>
      <c r="H31" s="44">
        <v>0</v>
      </c>
      <c r="I31" s="31">
        <v>50935</v>
      </c>
      <c r="J31" s="12">
        <v>143634</v>
      </c>
      <c r="M31" s="59"/>
    </row>
    <row r="32" spans="2:13" x14ac:dyDescent="0.2">
      <c r="B32" s="8" t="s">
        <v>20</v>
      </c>
      <c r="C32" s="15">
        <v>96959</v>
      </c>
      <c r="D32" s="25">
        <v>2067</v>
      </c>
      <c r="E32" s="26">
        <v>1143</v>
      </c>
      <c r="F32" s="25">
        <f t="shared" si="0"/>
        <v>3210</v>
      </c>
      <c r="G32" s="29">
        <v>21905</v>
      </c>
      <c r="H32" s="26">
        <v>0</v>
      </c>
      <c r="I32" s="30">
        <v>21905</v>
      </c>
      <c r="J32" s="25">
        <v>71844</v>
      </c>
      <c r="M32" s="59"/>
    </row>
    <row r="33" spans="2:13" x14ac:dyDescent="0.2">
      <c r="B33" s="7" t="s">
        <v>16</v>
      </c>
      <c r="C33" s="16">
        <v>103291</v>
      </c>
      <c r="D33" s="51">
        <v>4258</v>
      </c>
      <c r="E33" s="44">
        <v>34990</v>
      </c>
      <c r="F33" s="12">
        <f t="shared" si="0"/>
        <v>39248</v>
      </c>
      <c r="G33" s="43">
        <v>22099</v>
      </c>
      <c r="H33" s="44">
        <v>0</v>
      </c>
      <c r="I33" s="31">
        <v>22099</v>
      </c>
      <c r="J33" s="12">
        <v>41944</v>
      </c>
      <c r="M33" s="59"/>
    </row>
    <row r="34" spans="2:13" x14ac:dyDescent="0.2">
      <c r="B34" s="8" t="s">
        <v>59</v>
      </c>
      <c r="C34" s="15">
        <v>40737</v>
      </c>
      <c r="D34" s="25">
        <v>1062</v>
      </c>
      <c r="E34" s="26">
        <v>3300</v>
      </c>
      <c r="F34" s="25">
        <f t="shared" si="0"/>
        <v>4362</v>
      </c>
      <c r="G34" s="29">
        <v>7722</v>
      </c>
      <c r="H34" s="26">
        <v>0</v>
      </c>
      <c r="I34" s="30">
        <v>7722</v>
      </c>
      <c r="J34" s="25">
        <v>28654</v>
      </c>
      <c r="M34" s="59"/>
    </row>
    <row r="35" spans="2:13" x14ac:dyDescent="0.2">
      <c r="B35" s="7" t="s">
        <v>17</v>
      </c>
      <c r="C35" s="16">
        <v>82034</v>
      </c>
      <c r="D35" s="51">
        <v>2652</v>
      </c>
      <c r="E35" s="44">
        <v>23636</v>
      </c>
      <c r="F35" s="12">
        <f t="shared" si="0"/>
        <v>26288</v>
      </c>
      <c r="G35" s="43">
        <v>11446</v>
      </c>
      <c r="H35" s="44">
        <v>0</v>
      </c>
      <c r="I35" s="31">
        <v>11446</v>
      </c>
      <c r="J35" s="12">
        <v>44299</v>
      </c>
      <c r="M35" s="59"/>
    </row>
    <row r="36" spans="2:13" x14ac:dyDescent="0.2">
      <c r="B36" s="8" t="s">
        <v>60</v>
      </c>
      <c r="C36" s="15">
        <v>36926</v>
      </c>
      <c r="D36" s="25">
        <v>618</v>
      </c>
      <c r="E36" s="26">
        <v>2645</v>
      </c>
      <c r="F36" s="25">
        <f t="shared" si="0"/>
        <v>3263</v>
      </c>
      <c r="G36" s="29">
        <v>6817</v>
      </c>
      <c r="H36" s="26">
        <v>0</v>
      </c>
      <c r="I36" s="30">
        <v>6817</v>
      </c>
      <c r="J36" s="25">
        <v>26846</v>
      </c>
      <c r="M36" s="59"/>
    </row>
    <row r="37" spans="2:13" x14ac:dyDescent="0.2">
      <c r="B37" s="7" t="s">
        <v>18</v>
      </c>
      <c r="C37" s="16">
        <v>440355</v>
      </c>
      <c r="D37" s="51">
        <v>67967</v>
      </c>
      <c r="E37" s="44">
        <v>131334</v>
      </c>
      <c r="F37" s="12">
        <f t="shared" si="0"/>
        <v>199301</v>
      </c>
      <c r="G37" s="43">
        <v>78497</v>
      </c>
      <c r="H37" s="44">
        <v>3107</v>
      </c>
      <c r="I37" s="31">
        <v>81604</v>
      </c>
      <c r="J37" s="12">
        <v>159450</v>
      </c>
      <c r="M37" s="59"/>
    </row>
    <row r="38" spans="2:13" x14ac:dyDescent="0.2">
      <c r="B38" s="8" t="s">
        <v>21</v>
      </c>
      <c r="C38" s="15">
        <v>105211</v>
      </c>
      <c r="D38" s="25">
        <v>322</v>
      </c>
      <c r="E38" s="26">
        <v>19836</v>
      </c>
      <c r="F38" s="25">
        <f t="shared" si="0"/>
        <v>20158</v>
      </c>
      <c r="G38" s="29">
        <v>15227</v>
      </c>
      <c r="H38" s="26">
        <v>808</v>
      </c>
      <c r="I38" s="30">
        <v>16035</v>
      </c>
      <c r="J38" s="25">
        <v>69018</v>
      </c>
      <c r="M38" s="59"/>
    </row>
    <row r="39" spans="2:13" ht="17.25" customHeight="1" x14ac:dyDescent="0.2">
      <c r="B39" s="6" t="s">
        <v>22</v>
      </c>
      <c r="C39" s="13">
        <v>2443642</v>
      </c>
      <c r="D39" s="49">
        <f>D40+D42+D44+D46</f>
        <v>51918</v>
      </c>
      <c r="E39" s="40">
        <f t="shared" ref="E39:G39" si="2">E40+E42+E44+E46</f>
        <v>284993</v>
      </c>
      <c r="F39" s="10">
        <f t="shared" si="0"/>
        <v>336911</v>
      </c>
      <c r="G39" s="39">
        <f t="shared" si="2"/>
        <v>427698</v>
      </c>
      <c r="H39" s="40">
        <f>H40+H42+H44+H46</f>
        <v>56634</v>
      </c>
      <c r="I39" s="27">
        <v>484332</v>
      </c>
      <c r="J39" s="10">
        <v>1622398</v>
      </c>
      <c r="M39" s="59"/>
    </row>
    <row r="40" spans="2:13" x14ac:dyDescent="0.2">
      <c r="B40" s="7" t="s">
        <v>23</v>
      </c>
      <c r="C40" s="16">
        <v>556681</v>
      </c>
      <c r="D40" s="51">
        <v>11784</v>
      </c>
      <c r="E40" s="44">
        <v>146303</v>
      </c>
      <c r="F40" s="12">
        <f t="shared" si="0"/>
        <v>158087</v>
      </c>
      <c r="G40" s="43">
        <v>78591</v>
      </c>
      <c r="H40" s="44">
        <v>9973</v>
      </c>
      <c r="I40" s="31">
        <v>88564</v>
      </c>
      <c r="J40" s="12">
        <v>310030</v>
      </c>
      <c r="M40" s="59"/>
    </row>
    <row r="41" spans="2:13" x14ac:dyDescent="0.2">
      <c r="B41" s="8" t="s">
        <v>27</v>
      </c>
      <c r="C41" s="15">
        <v>101746</v>
      </c>
      <c r="D41" s="25">
        <v>99</v>
      </c>
      <c r="E41" s="26">
        <v>3460</v>
      </c>
      <c r="F41" s="25">
        <f t="shared" si="0"/>
        <v>3559</v>
      </c>
      <c r="G41" s="29">
        <v>20494</v>
      </c>
      <c r="H41" s="26">
        <v>2206</v>
      </c>
      <c r="I41" s="30">
        <v>22700</v>
      </c>
      <c r="J41" s="25">
        <v>75487</v>
      </c>
      <c r="M41" s="59"/>
    </row>
    <row r="42" spans="2:13" x14ac:dyDescent="0.2">
      <c r="B42" s="7" t="s">
        <v>24</v>
      </c>
      <c r="C42" s="16">
        <v>92267</v>
      </c>
      <c r="D42" s="51">
        <v>2913</v>
      </c>
      <c r="E42" s="44">
        <v>4643</v>
      </c>
      <c r="F42" s="12">
        <f t="shared" si="0"/>
        <v>7556</v>
      </c>
      <c r="G42" s="43">
        <v>18611</v>
      </c>
      <c r="H42" s="44">
        <v>669</v>
      </c>
      <c r="I42" s="31">
        <v>19280</v>
      </c>
      <c r="J42" s="12">
        <v>65431</v>
      </c>
      <c r="M42" s="59"/>
    </row>
    <row r="43" spans="2:13" x14ac:dyDescent="0.2">
      <c r="B43" s="8" t="s">
        <v>61</v>
      </c>
      <c r="C43" s="56">
        <v>50540</v>
      </c>
      <c r="D43" s="25">
        <v>337</v>
      </c>
      <c r="E43" s="26">
        <v>602</v>
      </c>
      <c r="F43" s="25">
        <f t="shared" si="0"/>
        <v>939</v>
      </c>
      <c r="G43" s="29">
        <v>11696</v>
      </c>
      <c r="H43" s="26">
        <v>200</v>
      </c>
      <c r="I43" s="30">
        <v>11896</v>
      </c>
      <c r="J43" s="25">
        <v>37705</v>
      </c>
      <c r="M43" s="59"/>
    </row>
    <row r="44" spans="2:13" x14ac:dyDescent="0.2">
      <c r="B44" s="7" t="s">
        <v>25</v>
      </c>
      <c r="C44" s="16">
        <v>544275</v>
      </c>
      <c r="D44" s="51">
        <v>16172</v>
      </c>
      <c r="E44" s="44">
        <v>94121</v>
      </c>
      <c r="F44" s="12">
        <f t="shared" si="0"/>
        <v>110293</v>
      </c>
      <c r="G44" s="43">
        <v>95850</v>
      </c>
      <c r="H44" s="44">
        <v>18346</v>
      </c>
      <c r="I44" s="31">
        <v>114197</v>
      </c>
      <c r="J44" s="12">
        <v>319785</v>
      </c>
      <c r="M44" s="59"/>
    </row>
    <row r="45" spans="2:13" x14ac:dyDescent="0.2">
      <c r="B45" s="8" t="s">
        <v>28</v>
      </c>
      <c r="C45" s="15">
        <v>409640</v>
      </c>
      <c r="D45" s="25">
        <v>12811</v>
      </c>
      <c r="E45" s="26">
        <v>84646</v>
      </c>
      <c r="F45" s="25">
        <f t="shared" si="0"/>
        <v>97457</v>
      </c>
      <c r="G45" s="29">
        <v>63310</v>
      </c>
      <c r="H45" s="26">
        <v>16305</v>
      </c>
      <c r="I45" s="30">
        <v>79614</v>
      </c>
      <c r="J45" s="25">
        <v>232568</v>
      </c>
      <c r="M45" s="59"/>
    </row>
    <row r="46" spans="2:13" x14ac:dyDescent="0.2">
      <c r="B46" s="7" t="s">
        <v>26</v>
      </c>
      <c r="C46" s="16">
        <v>1250419</v>
      </c>
      <c r="D46" s="51">
        <v>21049</v>
      </c>
      <c r="E46" s="44">
        <v>39926</v>
      </c>
      <c r="F46" s="12">
        <f t="shared" si="0"/>
        <v>60975</v>
      </c>
      <c r="G46" s="43">
        <v>234646</v>
      </c>
      <c r="H46" s="44">
        <v>27646</v>
      </c>
      <c r="I46" s="31">
        <v>262292</v>
      </c>
      <c r="J46" s="12">
        <v>927152</v>
      </c>
      <c r="M46" s="59"/>
    </row>
    <row r="47" spans="2:13" x14ac:dyDescent="0.2">
      <c r="B47" s="8" t="s">
        <v>29</v>
      </c>
      <c r="C47" s="15">
        <v>638916</v>
      </c>
      <c r="D47" s="25">
        <v>14069</v>
      </c>
      <c r="E47" s="26">
        <v>19881</v>
      </c>
      <c r="F47" s="25">
        <f t="shared" si="0"/>
        <v>33950</v>
      </c>
      <c r="G47" s="29">
        <v>139395</v>
      </c>
      <c r="H47" s="26">
        <v>17830</v>
      </c>
      <c r="I47" s="30">
        <v>157225</v>
      </c>
      <c r="J47" s="25">
        <v>447742</v>
      </c>
      <c r="M47" s="59"/>
    </row>
    <row r="48" spans="2:13" ht="17.25" customHeight="1" x14ac:dyDescent="0.2">
      <c r="B48" s="6" t="s">
        <v>39</v>
      </c>
      <c r="C48" s="13">
        <v>737626</v>
      </c>
      <c r="D48" s="49">
        <f>D49+D51+D53</f>
        <v>125881</v>
      </c>
      <c r="E48" s="40">
        <f>E49+E51+E53</f>
        <v>67483</v>
      </c>
      <c r="F48" s="10">
        <f t="shared" si="0"/>
        <v>193364</v>
      </c>
      <c r="G48" s="39">
        <f t="shared" ref="G48:H48" si="3">G49+G51+G53</f>
        <v>92048</v>
      </c>
      <c r="H48" s="40">
        <f t="shared" si="3"/>
        <v>5734</v>
      </c>
      <c r="I48" s="27">
        <v>97782</v>
      </c>
      <c r="J48" s="10">
        <v>446481</v>
      </c>
      <c r="M48" s="59"/>
    </row>
    <row r="49" spans="2:13" x14ac:dyDescent="0.2">
      <c r="B49" s="7" t="s">
        <v>30</v>
      </c>
      <c r="C49" s="16">
        <v>289326</v>
      </c>
      <c r="D49" s="51">
        <v>44379</v>
      </c>
      <c r="E49" s="44">
        <v>25636</v>
      </c>
      <c r="F49" s="12">
        <f t="shared" si="0"/>
        <v>70015</v>
      </c>
      <c r="G49" s="43">
        <v>33627</v>
      </c>
      <c r="H49" s="44">
        <v>2815</v>
      </c>
      <c r="I49" s="31">
        <v>36442</v>
      </c>
      <c r="J49" s="12">
        <v>182869</v>
      </c>
      <c r="M49" s="59"/>
    </row>
    <row r="50" spans="2:13" x14ac:dyDescent="0.2">
      <c r="B50" s="8" t="s">
        <v>42</v>
      </c>
      <c r="C50" s="15">
        <v>86774</v>
      </c>
      <c r="D50" s="25">
        <v>11343</v>
      </c>
      <c r="E50" s="26">
        <v>5762</v>
      </c>
      <c r="F50" s="25">
        <f t="shared" si="0"/>
        <v>17105</v>
      </c>
      <c r="G50" s="29">
        <v>7881</v>
      </c>
      <c r="H50" s="26">
        <v>2160</v>
      </c>
      <c r="I50" s="30">
        <v>10042</v>
      </c>
      <c r="J50" s="25">
        <v>59627</v>
      </c>
      <c r="M50" s="59"/>
    </row>
    <row r="51" spans="2:13" x14ac:dyDescent="0.2">
      <c r="B51" s="7" t="s">
        <v>31</v>
      </c>
      <c r="C51" s="16">
        <v>190025</v>
      </c>
      <c r="D51" s="51">
        <v>39867</v>
      </c>
      <c r="E51" s="44">
        <v>7689</v>
      </c>
      <c r="F51" s="12">
        <f t="shared" si="0"/>
        <v>47556</v>
      </c>
      <c r="G51" s="43">
        <v>21323</v>
      </c>
      <c r="H51" s="44">
        <v>2919</v>
      </c>
      <c r="I51" s="31">
        <v>24242</v>
      </c>
      <c r="J51" s="12">
        <v>118227</v>
      </c>
      <c r="M51" s="59"/>
    </row>
    <row r="52" spans="2:13" x14ac:dyDescent="0.2">
      <c r="B52" s="8" t="s">
        <v>62</v>
      </c>
      <c r="C52" s="15">
        <v>29309</v>
      </c>
      <c r="D52" s="25">
        <v>3602</v>
      </c>
      <c r="E52" s="26">
        <v>1651</v>
      </c>
      <c r="F52" s="25">
        <f t="shared" si="0"/>
        <v>5253</v>
      </c>
      <c r="G52" s="29">
        <v>3233</v>
      </c>
      <c r="H52" s="26">
        <v>836</v>
      </c>
      <c r="I52" s="30">
        <v>4069</v>
      </c>
      <c r="J52" s="25">
        <v>19987</v>
      </c>
      <c r="M52" s="59"/>
    </row>
    <row r="53" spans="2:13" x14ac:dyDescent="0.2">
      <c r="B53" s="7" t="s">
        <v>32</v>
      </c>
      <c r="C53" s="16">
        <v>258275</v>
      </c>
      <c r="D53" s="51">
        <v>41635</v>
      </c>
      <c r="E53" s="44">
        <v>34158</v>
      </c>
      <c r="F53" s="12">
        <f t="shared" si="0"/>
        <v>75793</v>
      </c>
      <c r="G53" s="43">
        <v>37098</v>
      </c>
      <c r="H53" s="44">
        <v>0</v>
      </c>
      <c r="I53" s="31">
        <v>37098</v>
      </c>
      <c r="J53" s="12">
        <v>145385</v>
      </c>
      <c r="M53" s="59"/>
    </row>
    <row r="54" spans="2:13" x14ac:dyDescent="0.2">
      <c r="B54" s="8" t="s">
        <v>43</v>
      </c>
      <c r="C54" s="56">
        <v>95951</v>
      </c>
      <c r="D54" s="25">
        <v>11060</v>
      </c>
      <c r="E54" s="26">
        <v>10280</v>
      </c>
      <c r="F54" s="25">
        <f t="shared" si="0"/>
        <v>21340</v>
      </c>
      <c r="G54" s="29">
        <v>17596</v>
      </c>
      <c r="H54" s="26">
        <v>0</v>
      </c>
      <c r="I54" s="30">
        <v>17596</v>
      </c>
      <c r="J54" s="25">
        <v>57016</v>
      </c>
      <c r="M54" s="59"/>
    </row>
    <row r="55" spans="2:13" ht="17.25" customHeight="1" x14ac:dyDescent="0.2">
      <c r="B55" s="6" t="s">
        <v>33</v>
      </c>
      <c r="C55" s="13">
        <v>499685</v>
      </c>
      <c r="D55" s="49">
        <v>37770</v>
      </c>
      <c r="E55" s="40">
        <f t="shared" ref="E55:G55" si="4">E56+E57+E59+E61</f>
        <v>80090</v>
      </c>
      <c r="F55" s="10">
        <f t="shared" si="0"/>
        <v>117860</v>
      </c>
      <c r="G55" s="39">
        <f t="shared" si="4"/>
        <v>69257</v>
      </c>
      <c r="H55" s="40">
        <v>14653</v>
      </c>
      <c r="I55" s="27">
        <v>83909</v>
      </c>
      <c r="J55" s="10">
        <v>297915</v>
      </c>
      <c r="M55" s="59"/>
    </row>
    <row r="56" spans="2:13" x14ac:dyDescent="0.2">
      <c r="B56" s="7" t="s">
        <v>34</v>
      </c>
      <c r="C56" s="16">
        <v>76009</v>
      </c>
      <c r="D56" s="54">
        <v>2905</v>
      </c>
      <c r="E56" s="44">
        <v>15746</v>
      </c>
      <c r="F56" s="12">
        <f t="shared" si="0"/>
        <v>18651</v>
      </c>
      <c r="G56" s="43">
        <v>10570</v>
      </c>
      <c r="H56" s="44">
        <v>2001</v>
      </c>
      <c r="I56" s="31">
        <v>12571</v>
      </c>
      <c r="J56" s="12">
        <v>44787</v>
      </c>
      <c r="M56" s="59"/>
    </row>
    <row r="57" spans="2:13" x14ac:dyDescent="0.2">
      <c r="B57" s="7" t="s">
        <v>35</v>
      </c>
      <c r="C57" s="16">
        <v>120207</v>
      </c>
      <c r="D57" s="54">
        <v>19865</v>
      </c>
      <c r="E57" s="44">
        <v>28342</v>
      </c>
      <c r="F57" s="12">
        <f t="shared" si="0"/>
        <v>48207</v>
      </c>
      <c r="G57" s="43">
        <v>20562</v>
      </c>
      <c r="H57" s="44">
        <v>2782</v>
      </c>
      <c r="I57" s="31">
        <v>23344</v>
      </c>
      <c r="J57" s="12">
        <v>48656</v>
      </c>
      <c r="M57" s="59"/>
    </row>
    <row r="58" spans="2:13" x14ac:dyDescent="0.2">
      <c r="B58" s="8" t="s">
        <v>63</v>
      </c>
      <c r="C58" s="15">
        <v>32097</v>
      </c>
      <c r="D58" s="25">
        <v>1739</v>
      </c>
      <c r="E58" s="26">
        <v>11693</v>
      </c>
      <c r="F58" s="25">
        <f t="shared" si="0"/>
        <v>13432</v>
      </c>
      <c r="G58" s="29">
        <v>7859</v>
      </c>
      <c r="H58" s="26">
        <v>707</v>
      </c>
      <c r="I58" s="30">
        <v>8565</v>
      </c>
      <c r="J58" s="25">
        <v>10099</v>
      </c>
      <c r="M58" s="59"/>
    </row>
    <row r="59" spans="2:13" x14ac:dyDescent="0.2">
      <c r="B59" s="7" t="s">
        <v>40</v>
      </c>
      <c r="C59" s="16">
        <v>211743</v>
      </c>
      <c r="D59" s="51">
        <v>12961</v>
      </c>
      <c r="E59" s="44">
        <v>33734</v>
      </c>
      <c r="F59" s="12">
        <f t="shared" si="0"/>
        <v>46695</v>
      </c>
      <c r="G59" s="43">
        <v>28477</v>
      </c>
      <c r="H59" s="44">
        <v>8513</v>
      </c>
      <c r="I59" s="31">
        <v>36991</v>
      </c>
      <c r="J59" s="12">
        <v>128057</v>
      </c>
      <c r="M59" s="59"/>
    </row>
    <row r="60" spans="2:13" x14ac:dyDescent="0.2">
      <c r="B60" s="8" t="s">
        <v>64</v>
      </c>
      <c r="C60" s="15">
        <v>75785</v>
      </c>
      <c r="D60" s="25">
        <v>2062</v>
      </c>
      <c r="E60" s="26">
        <v>4603</v>
      </c>
      <c r="F60" s="25">
        <f t="shared" si="0"/>
        <v>6665</v>
      </c>
      <c r="G60" s="29">
        <v>10463</v>
      </c>
      <c r="H60" s="26">
        <v>7461</v>
      </c>
      <c r="I60" s="30">
        <v>17924</v>
      </c>
      <c r="J60" s="25">
        <v>51196</v>
      </c>
      <c r="M60" s="59"/>
    </row>
    <row r="61" spans="2:13" x14ac:dyDescent="0.2">
      <c r="B61" s="7" t="s">
        <v>36</v>
      </c>
      <c r="C61" s="16">
        <v>91726</v>
      </c>
      <c r="D61" s="51">
        <v>2038</v>
      </c>
      <c r="E61" s="44">
        <v>2268</v>
      </c>
      <c r="F61" s="12">
        <f t="shared" si="0"/>
        <v>4306</v>
      </c>
      <c r="G61" s="43">
        <v>9648</v>
      </c>
      <c r="H61" s="44">
        <v>1356</v>
      </c>
      <c r="I61" s="31">
        <v>11004</v>
      </c>
      <c r="J61" s="12">
        <v>76415</v>
      </c>
      <c r="M61" s="59"/>
    </row>
    <row r="62" spans="2:13" ht="31.5" customHeight="1" x14ac:dyDescent="0.2">
      <c r="B62" s="9" t="s">
        <v>41</v>
      </c>
      <c r="C62" s="18">
        <f>F62+I62+J62</f>
        <v>6215313</v>
      </c>
      <c r="D62" s="49">
        <v>605541.70683742</v>
      </c>
      <c r="E62" s="40">
        <f t="shared" ref="E62:G62" si="5">E9+E20+E39+E48+E55</f>
        <v>1077112</v>
      </c>
      <c r="F62" s="19">
        <v>1682654</v>
      </c>
      <c r="G62" s="39">
        <f t="shared" si="5"/>
        <v>1178331</v>
      </c>
      <c r="H62" s="40">
        <v>111548.16357049999</v>
      </c>
      <c r="I62" s="32">
        <v>1289879</v>
      </c>
      <c r="J62" s="19">
        <v>3242780</v>
      </c>
      <c r="M62" s="59"/>
    </row>
    <row r="63" spans="2:13" ht="15" customHeight="1" x14ac:dyDescent="0.2">
      <c r="B63" s="20" t="s">
        <v>37</v>
      </c>
      <c r="C63" s="57">
        <v>2310100</v>
      </c>
      <c r="D63" s="52">
        <f>D13+D16+D18+D22+D24+D26+D28+D30+D32+D34+D36+D38+D41+D43+D45+D47+D50+D52+D54+D58+D60</f>
        <v>96562</v>
      </c>
      <c r="E63" s="46">
        <f>E13+E16+E18+E22+E24+E26+E28+E30+E32+E34+E36+E38+E41+E43+E45+E47+E50+E52+E54+E58+E60</f>
        <v>245312</v>
      </c>
      <c r="F63" s="17">
        <v>341873</v>
      </c>
      <c r="G63" s="45">
        <f>G13+G16+G18+G22+G24+G26+G28+G30+G32+G34+G36+G38+G41+G43+G45+G47+G50+G52+G54+G58+G60</f>
        <v>473271</v>
      </c>
      <c r="H63" s="46">
        <f>H13+H16+H18+H22+H24+H26+H28+H30+H32+H34+H36+H38+H41+H43+H45+H47+H50+H52+H54+H58+H60</f>
        <v>57950</v>
      </c>
      <c r="I63" s="33">
        <v>531221</v>
      </c>
      <c r="J63" s="17">
        <f>J13+J16+J18+J22+J24+J26+J28+J30+J32+J34+J36+J38+J41+J43+J45+J47+J50+J52+J54+J58+J60</f>
        <v>1437006</v>
      </c>
      <c r="M63" s="59"/>
    </row>
    <row r="64" spans="2:13" ht="15" customHeight="1" thickBot="1" x14ac:dyDescent="0.25">
      <c r="B64" s="21" t="s">
        <v>44</v>
      </c>
      <c r="C64" s="22">
        <f t="shared" ref="C64:J64" si="6">C62-C63</f>
        <v>3905213</v>
      </c>
      <c r="D64" s="53">
        <f t="shared" si="6"/>
        <v>508979.70683742</v>
      </c>
      <c r="E64" s="48">
        <f t="shared" si="6"/>
        <v>831800</v>
      </c>
      <c r="F64" s="23">
        <f t="shared" si="6"/>
        <v>1340781</v>
      </c>
      <c r="G64" s="47">
        <f t="shared" si="6"/>
        <v>705060</v>
      </c>
      <c r="H64" s="48">
        <f t="shared" si="6"/>
        <v>53598.163570499994</v>
      </c>
      <c r="I64" s="34">
        <f t="shared" si="6"/>
        <v>758658</v>
      </c>
      <c r="J64" s="23">
        <f t="shared" si="6"/>
        <v>1805774</v>
      </c>
      <c r="M64" s="59"/>
    </row>
    <row r="65" spans="2:10" ht="13.5" thickTop="1" x14ac:dyDescent="0.2">
      <c r="B65" s="5" t="s">
        <v>73</v>
      </c>
      <c r="C65" s="2"/>
      <c r="D65" s="2"/>
      <c r="E65" s="2"/>
      <c r="F65" s="2"/>
      <c r="G65" s="2"/>
      <c r="H65" s="2"/>
      <c r="I65" s="2"/>
      <c r="J65" s="2"/>
    </row>
    <row r="66" spans="2:10" x14ac:dyDescent="0.2">
      <c r="B66" s="5" t="s">
        <v>74</v>
      </c>
      <c r="C66" s="2"/>
      <c r="D66" s="2"/>
      <c r="E66" s="2"/>
      <c r="F66" s="2"/>
      <c r="G66" s="2"/>
      <c r="H66" s="2"/>
      <c r="I66" s="2"/>
      <c r="J66" s="2"/>
    </row>
    <row r="67" spans="2:10" x14ac:dyDescent="0.2">
      <c r="B67" s="4"/>
      <c r="C67" s="2"/>
      <c r="D67" s="2"/>
      <c r="E67" s="2"/>
      <c r="F67" s="2"/>
      <c r="G67" s="2"/>
      <c r="H67" s="2"/>
      <c r="I67" s="2"/>
      <c r="J67" s="2"/>
    </row>
    <row r="68" spans="2:10" x14ac:dyDescent="0.2">
      <c r="B68" s="4"/>
      <c r="C68" s="2"/>
      <c r="D68" s="2"/>
      <c r="E68" s="2"/>
      <c r="F68" s="2"/>
      <c r="G68" s="2"/>
      <c r="H68" s="2"/>
      <c r="I68" s="2"/>
      <c r="J68" s="2"/>
    </row>
    <row r="69" spans="2:10" x14ac:dyDescent="0.2">
      <c r="B69" s="4"/>
      <c r="C69" s="2"/>
      <c r="D69" s="2"/>
      <c r="E69" s="2"/>
      <c r="F69" s="2"/>
      <c r="G69" s="2"/>
      <c r="H69" s="2"/>
      <c r="I69" s="2"/>
      <c r="J69" s="2"/>
    </row>
    <row r="70" spans="2:10" x14ac:dyDescent="0.2">
      <c r="C70" s="2"/>
      <c r="D70" s="2"/>
      <c r="E70" s="2"/>
      <c r="F70" s="2"/>
      <c r="G70" s="2"/>
      <c r="H70" s="2"/>
      <c r="I70" s="2"/>
      <c r="J70" s="2"/>
    </row>
    <row r="71" spans="2:10" x14ac:dyDescent="0.2">
      <c r="B71" s="4"/>
      <c r="C71" s="2"/>
      <c r="D71" s="2"/>
      <c r="E71" s="2"/>
      <c r="F71" s="2"/>
      <c r="G71" s="2"/>
      <c r="H71" s="2"/>
      <c r="I71" s="2"/>
      <c r="J71" s="2"/>
    </row>
    <row r="72" spans="2:10" x14ac:dyDescent="0.2">
      <c r="B72" s="4"/>
      <c r="C72" s="2"/>
      <c r="D72" s="2"/>
      <c r="E72" s="2"/>
      <c r="F72" s="2"/>
      <c r="G72" s="2"/>
      <c r="H72" s="2"/>
      <c r="I72" s="2"/>
      <c r="J72" s="2"/>
    </row>
    <row r="73" spans="2:10" x14ac:dyDescent="0.2">
      <c r="C73" s="2"/>
      <c r="D73" s="2"/>
      <c r="E73" s="2"/>
      <c r="F73" s="2"/>
      <c r="G73" s="2"/>
      <c r="H73" s="2"/>
      <c r="I73" s="2"/>
      <c r="J73" s="2"/>
    </row>
  </sheetData>
  <mergeCells count="10">
    <mergeCell ref="B1:J1"/>
    <mergeCell ref="B2:J2"/>
    <mergeCell ref="B3:J3"/>
    <mergeCell ref="B5:B8"/>
    <mergeCell ref="C5:J5"/>
    <mergeCell ref="C6:C8"/>
    <mergeCell ref="D6:J6"/>
    <mergeCell ref="D7:F7"/>
    <mergeCell ref="G7:I7"/>
    <mergeCell ref="J7:J8"/>
  </mergeCells>
  <printOptions horizontalCentered="1"/>
  <pageMargins left="0" right="0" top="0.19685039370078741" bottom="0" header="0" footer="0"/>
  <pageSetup paperSize="9" scale="72" fitToHeight="2" orientation="portrait" r:id="rId1"/>
  <headerFooter alignWithMargins="0"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5</vt:i4>
      </vt:variant>
    </vt:vector>
  </HeadingPairs>
  <TitlesOfParts>
    <vt:vector size="10" baseType="lpstr">
      <vt:lpstr>2016</vt:lpstr>
      <vt:lpstr>2017</vt:lpstr>
      <vt:lpstr>2018</vt:lpstr>
      <vt:lpstr>2019</vt:lpstr>
      <vt:lpstr>2022</vt:lpstr>
      <vt:lpstr>'2016'!Area_de_impressao</vt:lpstr>
      <vt:lpstr>'2017'!Area_de_impressao</vt:lpstr>
      <vt:lpstr>'2018'!Area_de_impressao</vt:lpstr>
      <vt:lpstr>'2019'!Area_de_impressao</vt:lpstr>
      <vt:lpstr>'2022'!Area_de_impressao</vt:lpstr>
    </vt:vector>
  </TitlesOfParts>
  <Company>Banco de Dados 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Miranda</dc:creator>
  <cp:lastModifiedBy>licenciamento.sinduscon@outlook.com</cp:lastModifiedBy>
  <cp:lastPrinted>2024-05-17T14:58:17Z</cp:lastPrinted>
  <dcterms:created xsi:type="dcterms:W3CDTF">2008-05-12T17:56:17Z</dcterms:created>
  <dcterms:modified xsi:type="dcterms:W3CDTF">2024-05-17T18:55:35Z</dcterms:modified>
</cp:coreProperties>
</file>