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8 Déficit Habitacional\A - Déficit Habitacional\Déficit Habitacional a partir de 2016 REPONDERADOS\"/>
    </mc:Choice>
  </mc:AlternateContent>
  <xr:revisionPtr revIDLastSave="0" documentId="13_ncr:1_{FC5D2C2D-FE3A-42E6-AC98-08F5A165A2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4" l="1"/>
  <c r="C59" i="14"/>
  <c r="C58" i="14"/>
  <c r="C57" i="14"/>
  <c r="C56" i="14"/>
  <c r="C55" i="14"/>
  <c r="C54" i="14"/>
  <c r="C52" i="14"/>
  <c r="C51" i="14"/>
  <c r="C50" i="14"/>
  <c r="C49" i="14"/>
  <c r="C48" i="14"/>
  <c r="C47" i="14"/>
  <c r="C45" i="14"/>
  <c r="C44" i="14"/>
  <c r="C43" i="14"/>
  <c r="C42" i="14"/>
  <c r="C41" i="14"/>
  <c r="C40" i="14"/>
  <c r="C39" i="14"/>
  <c r="C38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7" i="14"/>
  <c r="C16" i="14"/>
  <c r="C15" i="14"/>
  <c r="C14" i="14"/>
  <c r="C13" i="14"/>
  <c r="C12" i="14"/>
  <c r="C11" i="14"/>
  <c r="C10" i="14"/>
  <c r="C9" i="14"/>
  <c r="C8" i="14"/>
  <c r="G61" i="14"/>
  <c r="F61" i="14"/>
  <c r="E61" i="14"/>
  <c r="G53" i="14"/>
  <c r="F53" i="14"/>
  <c r="E53" i="14"/>
  <c r="D53" i="14"/>
  <c r="G46" i="14"/>
  <c r="F46" i="14"/>
  <c r="E46" i="14"/>
  <c r="D46" i="14"/>
  <c r="G37" i="14"/>
  <c r="F37" i="14"/>
  <c r="E37" i="14"/>
  <c r="D37" i="14"/>
  <c r="G18" i="14"/>
  <c r="F18" i="14"/>
  <c r="E18" i="14"/>
  <c r="D18" i="14"/>
  <c r="D7" i="14"/>
  <c r="G7" i="14"/>
  <c r="F7" i="14"/>
  <c r="E7" i="14"/>
  <c r="E60" i="14" s="1"/>
  <c r="E62" i="14" s="1"/>
  <c r="C61" i="14" l="1"/>
  <c r="C53" i="14"/>
  <c r="C46" i="14"/>
  <c r="C37" i="14"/>
  <c r="C18" i="14"/>
  <c r="C7" i="14"/>
  <c r="G60" i="14"/>
  <c r="G62" i="14" s="1"/>
  <c r="D60" i="14"/>
  <c r="F60" i="14"/>
  <c r="F62" i="14" s="1"/>
  <c r="C60" i="14" l="1"/>
  <c r="C62" i="14" s="1"/>
</calcChain>
</file>

<file path=xl/sharedStrings.xml><?xml version="1.0" encoding="utf-8"?>
<sst xmlns="http://schemas.openxmlformats.org/spreadsheetml/2006/main" count="69" uniqueCount="69">
  <si>
    <t>Região Norte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</si>
  <si>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</si>
  <si>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</si>
  <si>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</si>
  <si>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</si>
  <si>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</si>
  <si>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</si>
  <si>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</si>
  <si>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  RM Belém</t>
  </si>
  <si>
    <t>Região 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</si>
  <si>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</si>
  <si>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</si>
  <si>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</si>
  <si>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</si>
  <si>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</si>
  <si>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</si>
  <si>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</si>
  <si>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</si>
  <si>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</si>
  <si>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  RM Fortaleza</t>
  </si>
  <si>
    <t xml:space="preserve">   RM Recife</t>
  </si>
  <si>
    <t xml:space="preserve">   RM Salvador</t>
  </si>
  <si>
    <t>Região Sudeste</t>
  </si>
  <si>
    <t>Minas Gerais</t>
  </si>
  <si>
    <t>Espírito Santo</t>
  </si>
  <si>
    <t>Rio de Janeiro</t>
  </si>
  <si>
    <t>São Paulo</t>
  </si>
  <si>
    <t xml:space="preserve">   RM Belo Horizonte</t>
  </si>
  <si>
    <t xml:space="preserve">   RM Rio de Janeiro</t>
  </si>
  <si>
    <t xml:space="preserve">   RM São Paulo</t>
  </si>
  <si>
    <t>Paraná</t>
  </si>
  <si>
    <t>Santa Catarina</t>
  </si>
  <si>
    <t>Rio Grande do Sul</t>
  </si>
  <si>
    <t>Região Centro-Oeste</t>
  </si>
  <si>
    <t>Mato Grosso do Sul</t>
  </si>
  <si>
    <t>Mato Grosso</t>
  </si>
  <si>
    <t>Distrito Federal</t>
  </si>
  <si>
    <t>Total das RMs</t>
  </si>
  <si>
    <t>Região Sul</t>
  </si>
  <si>
    <t>Goiás</t>
  </si>
  <si>
    <t>BRASIL</t>
  </si>
  <si>
    <t xml:space="preserve">   RM Curitiba</t>
  </si>
  <si>
    <t xml:space="preserve">   RM Porto Alegre</t>
  </si>
  <si>
    <t>Demais áreas</t>
  </si>
  <si>
    <t>Especificação</t>
  </si>
  <si>
    <t>Total</t>
  </si>
  <si>
    <t xml:space="preserve">   RM Manaus</t>
  </si>
  <si>
    <t xml:space="preserve">   RM Macapá</t>
  </si>
  <si>
    <t xml:space="preserve">   RM Grande São Luís</t>
  </si>
  <si>
    <t xml:space="preserve">   RIDE Grande Teresina</t>
  </si>
  <si>
    <t xml:space="preserve">   RM Natal</t>
  </si>
  <si>
    <t xml:space="preserve">   RM João Pessoa</t>
  </si>
  <si>
    <t xml:space="preserve">   RM Maceió</t>
  </si>
  <si>
    <t xml:space="preserve">   RM Aracaju</t>
  </si>
  <si>
    <t xml:space="preserve">   RM Grande Vitória</t>
  </si>
  <si>
    <t xml:space="preserve">   RM Florianópolis</t>
  </si>
  <si>
    <t xml:space="preserve">   RM Vale do Rio Cuiabá</t>
  </si>
  <si>
    <t xml:space="preserve">   RM Goiânia</t>
  </si>
  <si>
    <t>Faixa 1</t>
  </si>
  <si>
    <t>Faixa 2</t>
  </si>
  <si>
    <t>Faixa 3</t>
  </si>
  <si>
    <t>Acima da Faixa 3</t>
  </si>
  <si>
    <t>DÉFICIT HABITACIONAL POR FAIXA DE RENDA DO MCMV</t>
  </si>
  <si>
    <t>BRASIL, GRANDES REGIÕES, TOTAL DAS REGIÕES METROPOLITANAS E DEMAIS ÁREAS</t>
  </si>
  <si>
    <t>Fonte: Dados básicos: Instituto Brasileiro de Geografia e Estatística (IBGE), 2022 / CadÚnico, 2021..</t>
  </si>
  <si>
    <t>Elaboração: Fundação João Pinheiro (FJP).</t>
  </si>
  <si>
    <t>Obs.: faixas de renda bruta familiar mensal</t>
  </si>
  <si>
    <t>Déficit Habitacional por faixa de renda do MCMV*</t>
  </si>
  <si>
    <t>* Conforme a publicação do Déficit Habitacional-2022, os recortes por faixas de renda do MCMV consideradas nesta atual edição, cumprem ao disposto no art.5º, inciso I, da Lei nº 14.620/2023 que especifica as faixas em áreas urbanas.  Para o ano de 2023, para as famílias residentes em áreas urbanas, a Faixa 1 correspondia até 2 salários mínimos; a Faixa 2 era acima de 2 salários mínimos até 3,33 salários mínimos; a Faixa 3, acima de 3,33 salários mínimos até 6,06 salários mínimos e a Faixa 4, acima de 6,06 salários mínimos.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</si>
</sst>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_ ;[Red]\-#,##0.0\ "/>
  </numFmts>
  <fonts count="20" x14ac:knownFonts="1">
    <font>
      <sz val="10"/>
      <name val="Arial"/>
    </font>
    <font>
      <sz val="10"/>
      <color indexed="4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7"/>
      <color indexed="4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7"/>
      <color indexed="48"/>
      <name val="Arial"/>
      <family val="2"/>
    </font>
    <font>
      <b/>
      <sz val="12"/>
      <color indexed="48"/>
      <name val="Arial"/>
      <family val="2"/>
    </font>
    <font>
      <sz val="11"/>
      <color theme="1"/>
      <name val="Calibri"/>
      <scheme val="minor"/>
    </font>
    <font>
      <b/>
      <sz val="13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18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49" fontId="9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38" fontId="11" fillId="3" borderId="10" xfId="0" applyNumberFormat="1" applyFont="1" applyFill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3" fontId="13" fillId="4" borderId="11" xfId="0" applyNumberFormat="1" applyFont="1" applyFill="1" applyBorder="1" applyAlignment="1">
      <alignment horizontal="center" vertical="center"/>
    </xf>
    <xf numFmtId="38" fontId="11" fillId="0" borderId="11" xfId="0" applyNumberFormat="1" applyFont="1" applyBorder="1" applyAlignment="1">
      <alignment horizontal="center" vertical="center"/>
    </xf>
    <xf numFmtId="38" fontId="3" fillId="3" borderId="10" xfId="0" applyNumberFormat="1" applyFont="1" applyFill="1" applyBorder="1" applyAlignment="1">
      <alignment horizontal="center" vertical="center"/>
    </xf>
    <xf numFmtId="38" fontId="15" fillId="0" borderId="12" xfId="0" applyNumberFormat="1" applyFont="1" applyBorder="1" applyAlignment="1">
      <alignment horizontal="center" vertical="center"/>
    </xf>
    <xf numFmtId="38" fontId="15" fillId="0" borderId="13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38" fontId="7" fillId="0" borderId="0" xfId="0" applyNumberFormat="1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38" fontId="11" fillId="3" borderId="8" xfId="0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3" fillId="4" borderId="0" xfId="0" applyNumberFormat="1" applyFont="1" applyFill="1" applyBorder="1" applyAlignment="1">
      <alignment horizontal="center" vertical="center"/>
    </xf>
    <xf numFmtId="38" fontId="11" fillId="0" borderId="0" xfId="0" applyNumberFormat="1" applyFont="1" applyBorder="1" applyAlignment="1">
      <alignment horizontal="center" vertical="center"/>
    </xf>
    <xf numFmtId="38" fontId="3" fillId="3" borderId="8" xfId="0" applyNumberFormat="1" applyFont="1" applyFill="1" applyBorder="1" applyAlignment="1">
      <alignment horizontal="center" vertical="center"/>
    </xf>
    <xf numFmtId="38" fontId="15" fillId="0" borderId="6" xfId="0" applyNumberFormat="1" applyFont="1" applyBorder="1" applyAlignment="1">
      <alignment horizontal="center" vertical="center"/>
    </xf>
    <xf numFmtId="38" fontId="15" fillId="0" borderId="14" xfId="0" applyNumberFormat="1" applyFont="1" applyBorder="1" applyAlignment="1">
      <alignment horizontal="center" vertical="center"/>
    </xf>
    <xf numFmtId="38" fontId="11" fillId="5" borderId="8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/>
    </xf>
    <xf numFmtId="38" fontId="11" fillId="5" borderId="7" xfId="0" applyNumberFormat="1" applyFont="1" applyFill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8" fontId="11" fillId="0" borderId="16" xfId="0" applyNumberFormat="1" applyFont="1" applyBorder="1" applyAlignment="1">
      <alignment horizontal="center" vertical="center"/>
    </xf>
    <xf numFmtId="38" fontId="3" fillId="5" borderId="7" xfId="0" applyNumberFormat="1" applyFont="1" applyFill="1" applyBorder="1" applyAlignment="1">
      <alignment horizontal="center" vertical="center"/>
    </xf>
    <xf numFmtId="38" fontId="15" fillId="0" borderId="15" xfId="0" applyNumberFormat="1" applyFont="1" applyBorder="1" applyAlignment="1">
      <alignment horizontal="center" vertical="center"/>
    </xf>
    <xf numFmtId="38" fontId="15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8" fillId="0" borderId="0" xfId="0" applyFont="1" applyAlignment="1">
      <alignment vertical="center"/>
    </xf>
    <xf numFmtId="38" fontId="11" fillId="5" borderId="3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3" fontId="13" fillId="4" borderId="19" xfId="0" applyNumberFormat="1" applyFont="1" applyFill="1" applyBorder="1" applyAlignment="1">
      <alignment horizontal="center" vertical="center"/>
    </xf>
    <xf numFmtId="38" fontId="11" fillId="0" borderId="19" xfId="0" applyNumberFormat="1" applyFont="1" applyBorder="1" applyAlignment="1">
      <alignment horizontal="center" vertical="center"/>
    </xf>
    <xf numFmtId="38" fontId="3" fillId="5" borderId="3" xfId="0" applyNumberFormat="1" applyFont="1" applyFill="1" applyBorder="1" applyAlignment="1">
      <alignment horizontal="center" vertical="center"/>
    </xf>
    <xf numFmtId="38" fontId="15" fillId="0" borderId="1" xfId="0" applyNumberFormat="1" applyFont="1" applyBorder="1" applyAlignment="1">
      <alignment horizontal="center" vertical="center"/>
    </xf>
    <xf numFmtId="38" fontId="15" fillId="0" borderId="2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B1:N111"/>
  <sheetViews>
    <sheetView showGridLines="0" tabSelected="1" zoomScaleNormal="100" workbookViewId="0">
      <pane xSplit="1" ySplit="6" topLeftCell="B40" activePane="bottomRight" state="frozen"/>
      <selection pane="topRight" activeCell="B1" sqref="B1"/>
      <selection pane="bottomLeft" activeCell="A8" sqref="A8"/>
      <selection pane="bottomRight" activeCell="D67" sqref="D67"/>
    </sheetView>
  </sheetViews>
  <sheetFormatPr defaultRowHeight="12.75" x14ac:dyDescent="0.2"/>
  <cols>
    <col min="1" max="1" width="9.140625" style="1"/>
    <col min="2" max="2" width="25.85546875" style="1" customWidth="1"/>
    <col min="3" max="3" width="16.28515625" style="3" customWidth="1"/>
    <col min="4" max="4" width="15.7109375" style="3" customWidth="1"/>
    <col min="5" max="5" width="15.28515625" style="3" customWidth="1"/>
    <col min="6" max="6" width="16.5703125" style="3" customWidth="1"/>
    <col min="7" max="7" width="15.5703125" style="3" customWidth="1"/>
    <col min="8" max="16384" width="9.140625" style="1"/>
  </cols>
  <sheetData>
    <row r="1" spans="2:14" ht="24" customHeight="1" x14ac:dyDescent="0.2">
      <c r="B1" s="61" t="s">
        <v>62</v>
      </c>
      <c r="C1" s="61"/>
      <c r="D1" s="61"/>
      <c r="E1" s="61"/>
      <c r="F1" s="61"/>
      <c r="G1" s="61"/>
    </row>
    <row r="2" spans="2:14" x14ac:dyDescent="0.2">
      <c r="B2" s="49" t="s">
        <v>63</v>
      </c>
      <c r="C2" s="49"/>
      <c r="D2" s="49"/>
      <c r="E2" s="49"/>
      <c r="F2" s="49"/>
      <c r="G2" s="49"/>
      <c r="H2" s="53"/>
    </row>
    <row r="3" spans="2:14" ht="15.75" x14ac:dyDescent="0.2">
      <c r="B3" s="30">
        <v>2022</v>
      </c>
      <c r="C3" s="30"/>
      <c r="D3" s="30"/>
      <c r="E3" s="30"/>
      <c r="F3" s="30"/>
      <c r="G3" s="30"/>
    </row>
    <row r="4" spans="2:14" ht="6.75" customHeight="1" x14ac:dyDescent="0.2">
      <c r="B4" s="12"/>
      <c r="C4" s="12"/>
      <c r="D4" s="12"/>
      <c r="E4" s="12"/>
      <c r="F4" s="12"/>
      <c r="G4" s="12"/>
    </row>
    <row r="5" spans="2:14" ht="15.75" customHeight="1" x14ac:dyDescent="0.2">
      <c r="B5" s="26" t="s">
        <v>44</v>
      </c>
      <c r="C5" s="28" t="s">
        <v>67</v>
      </c>
      <c r="D5" s="29"/>
      <c r="E5" s="29"/>
      <c r="F5" s="29"/>
      <c r="G5" s="29"/>
    </row>
    <row r="6" spans="2:14" ht="26.25" customHeight="1" x14ac:dyDescent="0.2">
      <c r="B6" s="27"/>
      <c r="C6" s="11" t="s">
        <v>45</v>
      </c>
      <c r="D6" s="31" t="s">
        <v>58</v>
      </c>
      <c r="E6" s="40" t="s">
        <v>59</v>
      </c>
      <c r="F6" s="41" t="s">
        <v>60</v>
      </c>
      <c r="G6" s="31" t="s">
        <v>61</v>
      </c>
    </row>
    <row r="7" spans="2:14" s="8" customFormat="1" ht="12" x14ac:dyDescent="0.2">
      <c r="B7" s="9" t="s">
        <v>0</v>
      </c>
      <c r="C7" s="17">
        <f>SUM(C8,C9,C10,C12,C13,C15,C17)</f>
        <v>773328.53501964</v>
      </c>
      <c r="D7" s="39">
        <f>SUM(D8,D9,D10,D12,D13,D15,D17)</f>
        <v>560896.15946109011</v>
      </c>
      <c r="E7" s="42">
        <f t="shared" ref="E7:G7" si="0">SUM(E8,E9,E10,E12,E13,E15,E17)</f>
        <v>113168.20139104</v>
      </c>
      <c r="F7" s="42">
        <f t="shared" si="0"/>
        <v>67859.514166380002</v>
      </c>
      <c r="G7" s="54">
        <f t="shared" si="0"/>
        <v>31404.660001130003</v>
      </c>
      <c r="K7" s="25"/>
      <c r="L7" s="25"/>
      <c r="N7" s="25"/>
    </row>
    <row r="8" spans="2:14" s="4" customFormat="1" x14ac:dyDescent="0.2">
      <c r="B8" s="10" t="s">
        <v>1</v>
      </c>
      <c r="C8" s="18">
        <f>SUM(D8:G8)</f>
        <v>86409.79852869999</v>
      </c>
      <c r="D8" s="33">
        <v>70883.158639389992</v>
      </c>
      <c r="E8" s="43">
        <v>9390.5386536000005</v>
      </c>
      <c r="F8" s="43">
        <v>4869.40495715</v>
      </c>
      <c r="G8" s="55">
        <v>1266.6962785599999</v>
      </c>
      <c r="K8" s="25"/>
      <c r="L8" s="25"/>
      <c r="N8" s="25"/>
    </row>
    <row r="9" spans="2:14" s="4" customFormat="1" x14ac:dyDescent="0.2">
      <c r="B9" s="10" t="s">
        <v>2</v>
      </c>
      <c r="C9" s="18">
        <f>SUM(D9:G9)</f>
        <v>28717.260332990001</v>
      </c>
      <c r="D9" s="33">
        <v>22552.44112738</v>
      </c>
      <c r="E9" s="43">
        <v>3930.5723951999998</v>
      </c>
      <c r="F9" s="43">
        <v>912.12123196000005</v>
      </c>
      <c r="G9" s="55">
        <v>1322.1255784499999</v>
      </c>
      <c r="K9" s="25"/>
      <c r="L9" s="25"/>
      <c r="N9" s="25"/>
    </row>
    <row r="10" spans="2:14" s="4" customFormat="1" x14ac:dyDescent="0.2">
      <c r="B10" s="10" t="s">
        <v>3</v>
      </c>
      <c r="C10" s="18">
        <f>SUM(D10:G10)</f>
        <v>177238.78709312005</v>
      </c>
      <c r="D10" s="33">
        <v>125410.32735875003</v>
      </c>
      <c r="E10" s="43">
        <v>29626.94185757</v>
      </c>
      <c r="F10" s="43">
        <v>15372.87583245</v>
      </c>
      <c r="G10" s="55">
        <v>6828.6420443500001</v>
      </c>
      <c r="K10" s="25"/>
      <c r="L10" s="25"/>
      <c r="N10" s="25"/>
    </row>
    <row r="11" spans="2:14" s="4" customFormat="1" x14ac:dyDescent="0.2">
      <c r="B11" s="13" t="s">
        <v>46</v>
      </c>
      <c r="C11" s="19">
        <f>SUM(D11:G11)</f>
        <v>103470.70266240003</v>
      </c>
      <c r="D11" s="34">
        <v>69348.470274720021</v>
      </c>
      <c r="E11" s="44">
        <v>20713.104802670001</v>
      </c>
      <c r="F11" s="44">
        <v>8469.7515270799995</v>
      </c>
      <c r="G11" s="56">
        <v>4939.3760579299997</v>
      </c>
      <c r="K11" s="25"/>
      <c r="L11" s="25"/>
      <c r="N11" s="25"/>
    </row>
    <row r="12" spans="2:14" s="4" customFormat="1" x14ac:dyDescent="0.2">
      <c r="B12" s="10" t="s">
        <v>4</v>
      </c>
      <c r="C12" s="18">
        <f>SUM(D12:G12)</f>
        <v>30943.030981370001</v>
      </c>
      <c r="D12" s="33">
        <v>24088.747355799998</v>
      </c>
      <c r="E12" s="43">
        <v>3555.50549778</v>
      </c>
      <c r="F12" s="43">
        <v>2143.4964723100002</v>
      </c>
      <c r="G12" s="55">
        <v>1155.2816554800002</v>
      </c>
      <c r="K12" s="25"/>
      <c r="L12" s="25"/>
      <c r="N12" s="25"/>
    </row>
    <row r="13" spans="2:14" x14ac:dyDescent="0.2">
      <c r="B13" s="10" t="s">
        <v>5</v>
      </c>
      <c r="C13" s="18">
        <f>SUM(D13:G13)</f>
        <v>357625.17875654</v>
      </c>
      <c r="D13" s="33">
        <v>247627.75880677</v>
      </c>
      <c r="E13" s="43">
        <v>53186.140436869995</v>
      </c>
      <c r="F13" s="43">
        <v>38359.675763960004</v>
      </c>
      <c r="G13" s="55">
        <v>18451.603748940001</v>
      </c>
      <c r="K13" s="25"/>
      <c r="L13" s="25"/>
      <c r="N13" s="25"/>
    </row>
    <row r="14" spans="2:14" s="4" customFormat="1" x14ac:dyDescent="0.2">
      <c r="B14" s="13" t="s">
        <v>8</v>
      </c>
      <c r="C14" s="19">
        <f>SUM(D14:G14)</f>
        <v>83964.134144989992</v>
      </c>
      <c r="D14" s="34">
        <v>49659.763361679994</v>
      </c>
      <c r="E14" s="44">
        <v>12836.27105191</v>
      </c>
      <c r="F14" s="44">
        <v>16322.532966980001</v>
      </c>
      <c r="G14" s="56">
        <v>5145.5667644200003</v>
      </c>
      <c r="K14" s="25"/>
      <c r="L14" s="25"/>
      <c r="N14" s="25"/>
    </row>
    <row r="15" spans="2:14" s="4" customFormat="1" x14ac:dyDescent="0.2">
      <c r="B15" s="10" t="s">
        <v>6</v>
      </c>
      <c r="C15" s="18">
        <f>SUM(D15:G15)</f>
        <v>47664.069102879999</v>
      </c>
      <c r="D15" s="33">
        <v>36967.66580802</v>
      </c>
      <c r="E15" s="43">
        <v>5890.08441322</v>
      </c>
      <c r="F15" s="43">
        <v>3779.5534586299996</v>
      </c>
      <c r="G15" s="55">
        <v>1026.7654230099999</v>
      </c>
      <c r="K15" s="25"/>
      <c r="L15" s="25"/>
      <c r="N15" s="25"/>
    </row>
    <row r="16" spans="2:14" s="8" customFormat="1" ht="12" x14ac:dyDescent="0.2">
      <c r="B16" s="13" t="s">
        <v>47</v>
      </c>
      <c r="C16" s="19">
        <f>SUM(D16:G16)</f>
        <v>31282.035907529997</v>
      </c>
      <c r="D16" s="34">
        <v>24012.242673089997</v>
      </c>
      <c r="E16" s="44">
        <v>3623.6907807100001</v>
      </c>
      <c r="F16" s="44">
        <v>2921.4282798499999</v>
      </c>
      <c r="G16" s="56">
        <v>724.67417388000001</v>
      </c>
      <c r="K16" s="25"/>
      <c r="L16" s="25"/>
      <c r="N16" s="25"/>
    </row>
    <row r="17" spans="2:14" s="4" customFormat="1" x14ac:dyDescent="0.2">
      <c r="B17" s="10" t="s">
        <v>7</v>
      </c>
      <c r="C17" s="18">
        <f>SUM(D17:G17)</f>
        <v>44730.410224040003</v>
      </c>
      <c r="D17" s="33">
        <v>33366.060364980003</v>
      </c>
      <c r="E17" s="43">
        <v>7588.4181368</v>
      </c>
      <c r="F17" s="43">
        <v>2422.3864499200004</v>
      </c>
      <c r="G17" s="55">
        <v>1353.5452723399999</v>
      </c>
      <c r="K17" s="25"/>
      <c r="L17" s="25"/>
      <c r="N17" s="25"/>
    </row>
    <row r="18" spans="2:14" s="4" customFormat="1" x14ac:dyDescent="0.2">
      <c r="B18" s="9" t="s">
        <v>9</v>
      </c>
      <c r="C18" s="17">
        <f>SUM(C19,C21,C23,C25,C27,C29,C31,C33,C35)</f>
        <v>1761031.7139824401</v>
      </c>
      <c r="D18" s="32">
        <f t="shared" ref="D18:G18" si="1">SUM(D19,D21,D23,D25,D27,D29,D31,D33,D35)</f>
        <v>1467115.8243399602</v>
      </c>
      <c r="E18" s="42">
        <f t="shared" si="1"/>
        <v>176556.88731299998</v>
      </c>
      <c r="F18" s="42">
        <f t="shared" si="1"/>
        <v>100170.94134136001</v>
      </c>
      <c r="G18" s="54">
        <f t="shared" si="1"/>
        <v>17188.06098812</v>
      </c>
      <c r="K18" s="25"/>
      <c r="L18" s="25"/>
      <c r="N18" s="25"/>
    </row>
    <row r="19" spans="2:14" s="4" customFormat="1" x14ac:dyDescent="0.2">
      <c r="B19" s="10" t="s">
        <v>10</v>
      </c>
      <c r="C19" s="20">
        <f>SUM(D19:G19)</f>
        <v>319543.45239241008</v>
      </c>
      <c r="D19" s="35">
        <v>263585.94646452006</v>
      </c>
      <c r="E19" s="45">
        <v>37023.298481849997</v>
      </c>
      <c r="F19" s="45">
        <v>17078.57831207</v>
      </c>
      <c r="G19" s="57">
        <v>1855.6291339700001</v>
      </c>
      <c r="K19" s="25"/>
      <c r="L19" s="25"/>
      <c r="N19" s="25"/>
    </row>
    <row r="20" spans="2:14" x14ac:dyDescent="0.2">
      <c r="B20" s="13" t="s">
        <v>48</v>
      </c>
      <c r="C20" s="19">
        <f>SUM(D20:G20)</f>
        <v>39141.584464730004</v>
      </c>
      <c r="D20" s="34">
        <v>30368.563197640007</v>
      </c>
      <c r="E20" s="44">
        <v>3885.4080484700003</v>
      </c>
      <c r="F20" s="44">
        <v>4194.3314507200002</v>
      </c>
      <c r="G20" s="56">
        <v>693.28176789999998</v>
      </c>
      <c r="K20" s="25"/>
      <c r="L20" s="25"/>
      <c r="N20" s="25"/>
    </row>
    <row r="21" spans="2:14" s="4" customFormat="1" x14ac:dyDescent="0.2">
      <c r="B21" s="10" t="s">
        <v>11</v>
      </c>
      <c r="C21" s="20">
        <f>SUM(D21:G21)</f>
        <v>124814.14324034</v>
      </c>
      <c r="D21" s="35">
        <v>100678.97424550999</v>
      </c>
      <c r="E21" s="45">
        <v>14380.74571073</v>
      </c>
      <c r="F21" s="45">
        <v>8300.2775059000014</v>
      </c>
      <c r="G21" s="57">
        <v>1454.1457781999998</v>
      </c>
      <c r="K21" s="25"/>
      <c r="L21" s="25"/>
      <c r="N21" s="25"/>
    </row>
    <row r="22" spans="2:14" s="4" customFormat="1" x14ac:dyDescent="0.2">
      <c r="B22" s="13" t="s">
        <v>49</v>
      </c>
      <c r="C22" s="19">
        <f>SUM(D22:G22)</f>
        <v>33617.914811099996</v>
      </c>
      <c r="D22" s="34">
        <v>24791.65425729</v>
      </c>
      <c r="E22" s="44">
        <v>3794.2114829000002</v>
      </c>
      <c r="F22" s="44">
        <v>4450.2879659700002</v>
      </c>
      <c r="G22" s="56">
        <v>581.76110494</v>
      </c>
      <c r="K22" s="25"/>
      <c r="L22" s="25"/>
      <c r="N22" s="25"/>
    </row>
    <row r="23" spans="2:14" s="4" customFormat="1" x14ac:dyDescent="0.2">
      <c r="B23" s="10" t="s">
        <v>12</v>
      </c>
      <c r="C23" s="20">
        <f>SUM(D23:G23)</f>
        <v>227692.59387158003</v>
      </c>
      <c r="D23" s="35">
        <v>191470.65967718</v>
      </c>
      <c r="E23" s="45">
        <v>21354.00518231</v>
      </c>
      <c r="F23" s="45">
        <v>12949.194874750001</v>
      </c>
      <c r="G23" s="57">
        <v>1918.73413734</v>
      </c>
      <c r="K23" s="25"/>
      <c r="L23" s="25"/>
      <c r="N23" s="25"/>
    </row>
    <row r="24" spans="2:14" x14ac:dyDescent="0.2">
      <c r="B24" s="13" t="s">
        <v>19</v>
      </c>
      <c r="C24" s="19">
        <f>SUM(D24:G24)</f>
        <v>124320.72441253999</v>
      </c>
      <c r="D24" s="34">
        <v>100200.4128466</v>
      </c>
      <c r="E24" s="44">
        <v>13484.033218510001</v>
      </c>
      <c r="F24" s="44">
        <v>9604.2648797799993</v>
      </c>
      <c r="G24" s="56">
        <v>1032.0134676499999</v>
      </c>
      <c r="K24" s="25"/>
      <c r="L24" s="25"/>
      <c r="N24" s="25"/>
    </row>
    <row r="25" spans="2:14" s="4" customFormat="1" x14ac:dyDescent="0.2">
      <c r="B25" s="10" t="s">
        <v>13</v>
      </c>
      <c r="C25" s="20">
        <f>SUM(D25:G25)</f>
        <v>106581.71601183001</v>
      </c>
      <c r="D25" s="35">
        <v>88213.93461406001</v>
      </c>
      <c r="E25" s="45">
        <v>14068.18175093</v>
      </c>
      <c r="F25" s="45">
        <v>3652.1856468800001</v>
      </c>
      <c r="G25" s="57">
        <v>647.41399995999996</v>
      </c>
      <c r="K25" s="25"/>
      <c r="L25" s="25"/>
      <c r="N25" s="25"/>
    </row>
    <row r="26" spans="2:14" s="4" customFormat="1" x14ac:dyDescent="0.2">
      <c r="B26" s="13" t="s">
        <v>50</v>
      </c>
      <c r="C26" s="19">
        <f>SUM(D26:G26)</f>
        <v>46589.040167390005</v>
      </c>
      <c r="D26" s="34">
        <v>38266.370437760001</v>
      </c>
      <c r="E26" s="44">
        <v>5717.4355149799994</v>
      </c>
      <c r="F26" s="44">
        <v>2281.8280673300001</v>
      </c>
      <c r="G26" s="56">
        <v>323.40614732</v>
      </c>
      <c r="K26" s="25"/>
      <c r="L26" s="25"/>
      <c r="N26" s="25"/>
    </row>
    <row r="27" spans="2:14" s="4" customFormat="1" x14ac:dyDescent="0.2">
      <c r="B27" s="10" t="s">
        <v>14</v>
      </c>
      <c r="C27" s="20">
        <f>SUM(D27:G27)</f>
        <v>135604.79193833997</v>
      </c>
      <c r="D27" s="35">
        <v>115102.99226251998</v>
      </c>
      <c r="E27" s="45">
        <v>11675.720359930001</v>
      </c>
      <c r="F27" s="45">
        <v>7985.0178369100004</v>
      </c>
      <c r="G27" s="57">
        <v>841.06147897999995</v>
      </c>
      <c r="K27" s="25"/>
      <c r="L27" s="25"/>
      <c r="N27" s="25"/>
    </row>
    <row r="28" spans="2:14" x14ac:dyDescent="0.2">
      <c r="B28" s="13" t="s">
        <v>51</v>
      </c>
      <c r="C28" s="19">
        <f>SUM(D28:G28)</f>
        <v>47122.823289720007</v>
      </c>
      <c r="D28" s="34">
        <v>38077.565084360001</v>
      </c>
      <c r="E28" s="44">
        <v>5580.7897878200001</v>
      </c>
      <c r="F28" s="44">
        <v>2631.4069385600001</v>
      </c>
      <c r="G28" s="56">
        <v>833.06147897999995</v>
      </c>
      <c r="K28" s="25"/>
      <c r="L28" s="25"/>
      <c r="N28" s="25"/>
    </row>
    <row r="29" spans="2:14" s="8" customFormat="1" ht="12" x14ac:dyDescent="0.2">
      <c r="B29" s="10" t="s">
        <v>15</v>
      </c>
      <c r="C29" s="20">
        <f>SUM(D29:G29)</f>
        <v>221115.02907243997</v>
      </c>
      <c r="D29" s="35">
        <v>185323.41774017998</v>
      </c>
      <c r="E29" s="45">
        <v>20034.17225621</v>
      </c>
      <c r="F29" s="45">
        <v>13952.117758679997</v>
      </c>
      <c r="G29" s="57">
        <v>1805.3213173700001</v>
      </c>
      <c r="K29" s="25"/>
      <c r="L29" s="25"/>
      <c r="N29" s="25"/>
    </row>
    <row r="30" spans="2:14" s="4" customFormat="1" x14ac:dyDescent="0.2">
      <c r="B30" s="13" t="s">
        <v>20</v>
      </c>
      <c r="C30" s="19">
        <f>SUM(D30:G30)</f>
        <v>96959.295342379992</v>
      </c>
      <c r="D30" s="34">
        <v>80338.607209770009</v>
      </c>
      <c r="E30" s="44">
        <v>7665.8766474199992</v>
      </c>
      <c r="F30" s="44">
        <v>8294.8636765100018</v>
      </c>
      <c r="G30" s="56">
        <v>659.94780867999998</v>
      </c>
      <c r="K30" s="25"/>
      <c r="L30" s="25"/>
      <c r="N30" s="25"/>
    </row>
    <row r="31" spans="2:14" x14ac:dyDescent="0.2">
      <c r="B31" s="10" t="s">
        <v>16</v>
      </c>
      <c r="C31" s="20">
        <f>SUM(D31:G31)</f>
        <v>103291.2919219</v>
      </c>
      <c r="D31" s="35">
        <v>86956.583198830005</v>
      </c>
      <c r="E31" s="45">
        <v>11251.566762069999</v>
      </c>
      <c r="F31" s="45">
        <v>3972.7698703799997</v>
      </c>
      <c r="G31" s="57">
        <v>1110.3720906200001</v>
      </c>
      <c r="K31" s="25"/>
      <c r="L31" s="25"/>
      <c r="N31" s="25"/>
    </row>
    <row r="32" spans="2:14" s="4" customFormat="1" x14ac:dyDescent="0.2">
      <c r="B32" s="13" t="s">
        <v>52</v>
      </c>
      <c r="C32" s="19">
        <f>SUM(D32:G32)</f>
        <v>40737.268987590003</v>
      </c>
      <c r="D32" s="34">
        <v>33653.460126630001</v>
      </c>
      <c r="E32" s="44">
        <v>4258.6943315400003</v>
      </c>
      <c r="F32" s="44">
        <v>2362.8101893600001</v>
      </c>
      <c r="G32" s="56">
        <v>462.30434006000002</v>
      </c>
      <c r="K32" s="25"/>
      <c r="L32" s="25"/>
      <c r="N32" s="25"/>
    </row>
    <row r="33" spans="2:14" s="4" customFormat="1" x14ac:dyDescent="0.2">
      <c r="B33" s="10" t="s">
        <v>17</v>
      </c>
      <c r="C33" s="20">
        <f>SUM(D33:G33)</f>
        <v>82033.814118779992</v>
      </c>
      <c r="D33" s="35">
        <v>72772.256048540003</v>
      </c>
      <c r="E33" s="45">
        <v>4886.0998674799994</v>
      </c>
      <c r="F33" s="45">
        <v>4266.41763326</v>
      </c>
      <c r="G33" s="57">
        <v>109.0405695</v>
      </c>
      <c r="K33" s="25"/>
      <c r="L33" s="25"/>
      <c r="N33" s="25"/>
    </row>
    <row r="34" spans="2:14" x14ac:dyDescent="0.2">
      <c r="B34" s="13" t="s">
        <v>53</v>
      </c>
      <c r="C34" s="19">
        <f>SUM(D34:G34)</f>
        <v>36925.7731804</v>
      </c>
      <c r="D34" s="34">
        <v>31203.89256964</v>
      </c>
      <c r="E34" s="44">
        <v>2672.0952833400002</v>
      </c>
      <c r="F34" s="44">
        <v>2940.7447579200002</v>
      </c>
      <c r="G34" s="56">
        <v>109.0405695</v>
      </c>
      <c r="K34" s="25"/>
      <c r="L34" s="25"/>
      <c r="N34" s="25"/>
    </row>
    <row r="35" spans="2:14" s="4" customFormat="1" x14ac:dyDescent="0.2">
      <c r="B35" s="10" t="s">
        <v>18</v>
      </c>
      <c r="C35" s="20">
        <f>SUM(D35:G35)</f>
        <v>440354.88141482009</v>
      </c>
      <c r="D35" s="35">
        <v>363011.06008862006</v>
      </c>
      <c r="E35" s="45">
        <v>41883.096941489996</v>
      </c>
      <c r="F35" s="45">
        <v>28014.381902530004</v>
      </c>
      <c r="G35" s="57">
        <v>7446.342482179999</v>
      </c>
      <c r="K35" s="25"/>
      <c r="L35" s="25"/>
      <c r="N35" s="25"/>
    </row>
    <row r="36" spans="2:14" x14ac:dyDescent="0.2">
      <c r="B36" s="13" t="s">
        <v>21</v>
      </c>
      <c r="C36" s="19">
        <f>SUM(D36:G36)</f>
        <v>105210.96492611</v>
      </c>
      <c r="D36" s="34">
        <v>81637.377476659996</v>
      </c>
      <c r="E36" s="44">
        <v>12484.704720989999</v>
      </c>
      <c r="F36" s="44">
        <v>7667.78937365</v>
      </c>
      <c r="G36" s="56">
        <v>3421.0933548100002</v>
      </c>
      <c r="K36" s="25"/>
      <c r="L36" s="25"/>
      <c r="N36" s="25"/>
    </row>
    <row r="37" spans="2:14" s="8" customFormat="1" ht="12" x14ac:dyDescent="0.2">
      <c r="B37" s="9" t="s">
        <v>22</v>
      </c>
      <c r="C37" s="17">
        <f>SUM(C38,C40,C42,C44)</f>
        <v>2443641.6086221999</v>
      </c>
      <c r="D37" s="32">
        <f t="shared" ref="D37:G37" si="2">SUM(D38,D40,D42,D44)</f>
        <v>1733668.2727682097</v>
      </c>
      <c r="E37" s="42">
        <f t="shared" si="2"/>
        <v>415915.25543487002</v>
      </c>
      <c r="F37" s="42">
        <f t="shared" si="2"/>
        <v>179366.43999573999</v>
      </c>
      <c r="G37" s="54">
        <f t="shared" si="2"/>
        <v>114691.64042338001</v>
      </c>
      <c r="K37" s="25"/>
      <c r="L37" s="25"/>
      <c r="N37" s="25"/>
    </row>
    <row r="38" spans="2:14" s="4" customFormat="1" x14ac:dyDescent="0.2">
      <c r="B38" s="10" t="s">
        <v>23</v>
      </c>
      <c r="C38" s="20">
        <f>SUM(D38:G38)</f>
        <v>556680.81875976</v>
      </c>
      <c r="D38" s="35">
        <v>442945.07705785998</v>
      </c>
      <c r="E38" s="45">
        <v>67213.115374400004</v>
      </c>
      <c r="F38" s="45">
        <v>31785.711970919998</v>
      </c>
      <c r="G38" s="57">
        <v>14736.91435658</v>
      </c>
      <c r="K38" s="25"/>
      <c r="L38" s="25"/>
      <c r="N38" s="25"/>
    </row>
    <row r="39" spans="2:14" x14ac:dyDescent="0.2">
      <c r="B39" s="13" t="s">
        <v>27</v>
      </c>
      <c r="C39" s="19">
        <f>SUM(D39:G39)</f>
        <v>101745.99883068001</v>
      </c>
      <c r="D39" s="34">
        <v>64124.115440880007</v>
      </c>
      <c r="E39" s="44">
        <v>22200.79294625</v>
      </c>
      <c r="F39" s="44">
        <v>9793.7304279500004</v>
      </c>
      <c r="G39" s="56">
        <v>5627.3600156000002</v>
      </c>
      <c r="K39" s="25"/>
      <c r="L39" s="25"/>
      <c r="N39" s="25"/>
    </row>
    <row r="40" spans="2:14" s="4" customFormat="1" x14ac:dyDescent="0.2">
      <c r="B40" s="10" t="s">
        <v>24</v>
      </c>
      <c r="C40" s="20">
        <f>SUM(D40:G40)</f>
        <v>92266.935403890006</v>
      </c>
      <c r="D40" s="35">
        <v>71967.524839349993</v>
      </c>
      <c r="E40" s="45">
        <v>12742.262223630003</v>
      </c>
      <c r="F40" s="45">
        <v>5209.6082906299998</v>
      </c>
      <c r="G40" s="57">
        <v>2347.5400502799998</v>
      </c>
      <c r="K40" s="25"/>
      <c r="L40" s="25"/>
      <c r="N40" s="25"/>
    </row>
    <row r="41" spans="2:14" s="4" customFormat="1" x14ac:dyDescent="0.2">
      <c r="B41" s="13" t="s">
        <v>54</v>
      </c>
      <c r="C41" s="19">
        <f>SUM(D41:G41)</f>
        <v>50540.412772750002</v>
      </c>
      <c r="D41" s="34">
        <v>37401.51918127</v>
      </c>
      <c r="E41" s="44">
        <v>9004.6119964599984</v>
      </c>
      <c r="F41" s="44">
        <v>2866.20363339</v>
      </c>
      <c r="G41" s="56">
        <v>1268.0779616300001</v>
      </c>
      <c r="K41" s="25"/>
      <c r="L41" s="25"/>
      <c r="N41" s="25"/>
    </row>
    <row r="42" spans="2:14" x14ac:dyDescent="0.2">
      <c r="B42" s="10" t="s">
        <v>25</v>
      </c>
      <c r="C42" s="20">
        <f>SUM(D42:G42)</f>
        <v>544275.13360137993</v>
      </c>
      <c r="D42" s="35">
        <v>406284.60686977993</v>
      </c>
      <c r="E42" s="45">
        <v>71937.436764940008</v>
      </c>
      <c r="F42" s="45">
        <v>43580.360388559995</v>
      </c>
      <c r="G42" s="57">
        <v>22472.729578099999</v>
      </c>
      <c r="K42" s="25"/>
      <c r="L42" s="25"/>
      <c r="N42" s="25"/>
    </row>
    <row r="43" spans="2:14" s="8" customFormat="1" ht="12" x14ac:dyDescent="0.2">
      <c r="B43" s="13" t="s">
        <v>28</v>
      </c>
      <c r="C43" s="19">
        <f>SUM(D43:G43)</f>
        <v>409639.57359351008</v>
      </c>
      <c r="D43" s="34">
        <v>307915.80330300005</v>
      </c>
      <c r="E43" s="44">
        <v>54292.778811309996</v>
      </c>
      <c r="F43" s="44">
        <v>29447.645489060003</v>
      </c>
      <c r="G43" s="56">
        <v>17983.345990139998</v>
      </c>
      <c r="K43" s="25"/>
      <c r="L43" s="25"/>
      <c r="N43" s="25"/>
    </row>
    <row r="44" spans="2:14" s="4" customFormat="1" x14ac:dyDescent="0.2">
      <c r="B44" s="10" t="s">
        <v>26</v>
      </c>
      <c r="C44" s="20">
        <f>SUM(D44:G44)</f>
        <v>1250418.7208571699</v>
      </c>
      <c r="D44" s="35">
        <v>812471.06400121993</v>
      </c>
      <c r="E44" s="45">
        <v>264022.44107190002</v>
      </c>
      <c r="F44" s="45">
        <v>98790.759345629995</v>
      </c>
      <c r="G44" s="57">
        <v>75134.456438420006</v>
      </c>
      <c r="K44" s="25"/>
      <c r="L44" s="25"/>
      <c r="N44" s="25"/>
    </row>
    <row r="45" spans="2:14" s="4" customFormat="1" x14ac:dyDescent="0.2">
      <c r="B45" s="13" t="s">
        <v>29</v>
      </c>
      <c r="C45" s="19">
        <f>SUM(D45:G45)</f>
        <v>638915.95945925009</v>
      </c>
      <c r="D45" s="34">
        <v>393121.95419085003</v>
      </c>
      <c r="E45" s="44">
        <v>146766.56003716</v>
      </c>
      <c r="F45" s="44">
        <v>46507.43036636</v>
      </c>
      <c r="G45" s="56">
        <v>52520.014864879995</v>
      </c>
      <c r="K45" s="25"/>
      <c r="L45" s="25"/>
      <c r="N45" s="25"/>
    </row>
    <row r="46" spans="2:14" s="4" customFormat="1" x14ac:dyDescent="0.2">
      <c r="B46" s="9" t="s">
        <v>38</v>
      </c>
      <c r="C46" s="17">
        <f>SUM(C47,C49,C51)</f>
        <v>737626.23532909004</v>
      </c>
      <c r="D46" s="32">
        <f t="shared" ref="D46:G46" si="3">SUM(D47,D49,D51)</f>
        <v>486468.76445450995</v>
      </c>
      <c r="E46" s="42">
        <f t="shared" si="3"/>
        <v>150251.87344553001</v>
      </c>
      <c r="F46" s="42">
        <f t="shared" si="3"/>
        <v>66045.210979230003</v>
      </c>
      <c r="G46" s="54">
        <f t="shared" si="3"/>
        <v>34860.386449819998</v>
      </c>
      <c r="K46" s="25"/>
      <c r="L46" s="25"/>
      <c r="N46" s="25"/>
    </row>
    <row r="47" spans="2:14" s="4" customFormat="1" x14ac:dyDescent="0.2">
      <c r="B47" s="10" t="s">
        <v>30</v>
      </c>
      <c r="C47" s="20">
        <f>SUM(D47:G47)</f>
        <v>289326.37097773002</v>
      </c>
      <c r="D47" s="35">
        <v>205359.03517875998</v>
      </c>
      <c r="E47" s="45">
        <v>51094.610734939997</v>
      </c>
      <c r="F47" s="45">
        <v>24237.138560610001</v>
      </c>
      <c r="G47" s="57">
        <v>8635.5865034199996</v>
      </c>
      <c r="K47" s="25"/>
      <c r="L47" s="25"/>
      <c r="N47" s="25"/>
    </row>
    <row r="48" spans="2:14" s="7" customFormat="1" x14ac:dyDescent="0.2">
      <c r="B48" s="13" t="s">
        <v>41</v>
      </c>
      <c r="C48" s="19">
        <f t="shared" ref="C48:C52" si="4">SUM(D48:G48)</f>
        <v>86773.627960209997</v>
      </c>
      <c r="D48" s="34">
        <v>59040.465939449998</v>
      </c>
      <c r="E48" s="44">
        <v>19799.910837040003</v>
      </c>
      <c r="F48" s="44">
        <v>4683.3757261000001</v>
      </c>
      <c r="G48" s="56">
        <v>3249.8754576199999</v>
      </c>
      <c r="K48" s="25"/>
      <c r="L48" s="25"/>
      <c r="N48" s="25"/>
    </row>
    <row r="49" spans="2:14" s="6" customFormat="1" x14ac:dyDescent="0.2">
      <c r="B49" s="10" t="s">
        <v>31</v>
      </c>
      <c r="C49" s="20">
        <f t="shared" si="4"/>
        <v>190024.65416326001</v>
      </c>
      <c r="D49" s="35">
        <v>106944.81687679001</v>
      </c>
      <c r="E49" s="45">
        <v>50399.994036689997</v>
      </c>
      <c r="F49" s="45">
        <v>18328.905253319997</v>
      </c>
      <c r="G49" s="57">
        <v>14350.937996460001</v>
      </c>
      <c r="K49" s="25"/>
      <c r="L49" s="25"/>
      <c r="N49" s="25"/>
    </row>
    <row r="50" spans="2:14" s="6" customFormat="1" x14ac:dyDescent="0.2">
      <c r="B50" s="13" t="s">
        <v>55</v>
      </c>
      <c r="C50" s="19">
        <f t="shared" si="4"/>
        <v>29309.353237430001</v>
      </c>
      <c r="D50" s="34">
        <v>15383.10264347</v>
      </c>
      <c r="E50" s="44">
        <v>11171.474234960002</v>
      </c>
      <c r="F50" s="44">
        <v>497.34261330999999</v>
      </c>
      <c r="G50" s="56">
        <v>2257.4337456899998</v>
      </c>
      <c r="K50" s="25"/>
      <c r="L50" s="25"/>
      <c r="N50" s="25"/>
    </row>
    <row r="51" spans="2:14" x14ac:dyDescent="0.2">
      <c r="B51" s="10" t="s">
        <v>32</v>
      </c>
      <c r="C51" s="20">
        <f t="shared" si="4"/>
        <v>258275.21018810003</v>
      </c>
      <c r="D51" s="35">
        <v>174164.91239896</v>
      </c>
      <c r="E51" s="45">
        <v>48757.268673900006</v>
      </c>
      <c r="F51" s="45">
        <v>23479.167165300001</v>
      </c>
      <c r="G51" s="57">
        <v>11873.861949939999</v>
      </c>
      <c r="K51" s="25"/>
      <c r="L51" s="25"/>
      <c r="N51" s="25"/>
    </row>
    <row r="52" spans="2:14" x14ac:dyDescent="0.2">
      <c r="B52" s="13" t="s">
        <v>42</v>
      </c>
      <c r="C52" s="19">
        <f t="shared" si="4"/>
        <v>95951.219024680002</v>
      </c>
      <c r="D52" s="34">
        <v>54300.117336219999</v>
      </c>
      <c r="E52" s="44">
        <v>24582.762223209997</v>
      </c>
      <c r="F52" s="44">
        <v>11526.91763301</v>
      </c>
      <c r="G52" s="56">
        <v>5541.4218322400002</v>
      </c>
      <c r="K52" s="25"/>
      <c r="L52" s="25"/>
      <c r="N52" s="25"/>
    </row>
    <row r="53" spans="2:14" x14ac:dyDescent="0.2">
      <c r="B53" s="9" t="s">
        <v>33</v>
      </c>
      <c r="C53" s="17">
        <f>SUM(C54,C55,C57,C59)</f>
        <v>499684.89845857001</v>
      </c>
      <c r="D53" s="32">
        <f t="shared" ref="D53:G53" si="5">SUM(D54,D55,D57,D59)</f>
        <v>381897.44828797993</v>
      </c>
      <c r="E53" s="42">
        <f t="shared" si="5"/>
        <v>63312.436901200002</v>
      </c>
      <c r="F53" s="42">
        <f t="shared" si="5"/>
        <v>36148.043280639999</v>
      </c>
      <c r="G53" s="54">
        <f t="shared" si="5"/>
        <v>18326.969988749999</v>
      </c>
      <c r="K53" s="25"/>
      <c r="L53" s="25"/>
      <c r="N53" s="25"/>
    </row>
    <row r="54" spans="2:14" x14ac:dyDescent="0.2">
      <c r="B54" s="10" t="s">
        <v>34</v>
      </c>
      <c r="C54" s="20">
        <f>SUM(D54:G54)</f>
        <v>76009.480799849989</v>
      </c>
      <c r="D54" s="35">
        <v>57364.18604321999</v>
      </c>
      <c r="E54" s="45">
        <v>12118.95836751</v>
      </c>
      <c r="F54" s="45">
        <v>4074.7144961400004</v>
      </c>
      <c r="G54" s="57">
        <v>2451.6218929800002</v>
      </c>
      <c r="K54" s="25"/>
      <c r="L54" s="25"/>
      <c r="N54" s="25"/>
    </row>
    <row r="55" spans="2:14" x14ac:dyDescent="0.2">
      <c r="B55" s="10" t="s">
        <v>35</v>
      </c>
      <c r="C55" s="20">
        <f>SUM(D55:G55)</f>
        <v>120206.98805278</v>
      </c>
      <c r="D55" s="35">
        <v>82122.218678859994</v>
      </c>
      <c r="E55" s="45">
        <v>15956.656134340003</v>
      </c>
      <c r="F55" s="45">
        <v>14743.817944</v>
      </c>
      <c r="G55" s="57">
        <v>7384.2952955800001</v>
      </c>
      <c r="K55" s="25"/>
      <c r="L55" s="25"/>
      <c r="N55" s="25"/>
    </row>
    <row r="56" spans="2:14" x14ac:dyDescent="0.2">
      <c r="B56" s="13" t="s">
        <v>56</v>
      </c>
      <c r="C56" s="19">
        <f>SUM(D56:G56)</f>
        <v>32096.626135470004</v>
      </c>
      <c r="D56" s="34">
        <v>22114.867613930001</v>
      </c>
      <c r="E56" s="44">
        <v>2842.4225270699999</v>
      </c>
      <c r="F56" s="44">
        <v>4133.3400912500001</v>
      </c>
      <c r="G56" s="56">
        <v>3005.9959032200004</v>
      </c>
      <c r="K56" s="25"/>
      <c r="L56" s="25"/>
      <c r="N56" s="25"/>
    </row>
    <row r="57" spans="2:14" x14ac:dyDescent="0.2">
      <c r="B57" s="10" t="s">
        <v>39</v>
      </c>
      <c r="C57" s="20">
        <f>SUM(D57:G57)</f>
        <v>211742.78973298997</v>
      </c>
      <c r="D57" s="35">
        <v>169026.55078736998</v>
      </c>
      <c r="E57" s="45">
        <v>20975.346838539997</v>
      </c>
      <c r="F57" s="45">
        <v>15288.272428400001</v>
      </c>
      <c r="G57" s="57">
        <v>6452.6196786800001</v>
      </c>
      <c r="K57" s="25"/>
      <c r="L57" s="25"/>
      <c r="N57" s="25"/>
    </row>
    <row r="58" spans="2:14" x14ac:dyDescent="0.2">
      <c r="B58" s="13" t="s">
        <v>57</v>
      </c>
      <c r="C58" s="19">
        <f>SUM(D58:G58)</f>
        <v>75785.250821379988</v>
      </c>
      <c r="D58" s="34">
        <v>55137.469242299994</v>
      </c>
      <c r="E58" s="44">
        <v>9926.3112752799989</v>
      </c>
      <c r="F58" s="44">
        <v>8806.1433596400002</v>
      </c>
      <c r="G58" s="56">
        <v>1915.3269441599998</v>
      </c>
      <c r="K58" s="25"/>
      <c r="L58" s="25"/>
      <c r="N58" s="25"/>
    </row>
    <row r="59" spans="2:14" x14ac:dyDescent="0.2">
      <c r="B59" s="10" t="s">
        <v>36</v>
      </c>
      <c r="C59" s="20">
        <f>SUM(D59:G59)</f>
        <v>91725.639872950007</v>
      </c>
      <c r="D59" s="35">
        <v>73384.492778529995</v>
      </c>
      <c r="E59" s="45">
        <v>14261.475560810002</v>
      </c>
      <c r="F59" s="45">
        <v>2041.2384121</v>
      </c>
      <c r="G59" s="57">
        <v>2038.4331215100001</v>
      </c>
      <c r="K59" s="25"/>
      <c r="L59" s="25"/>
      <c r="N59" s="25"/>
    </row>
    <row r="60" spans="2:14" ht="15" x14ac:dyDescent="0.2">
      <c r="B60" s="14" t="s">
        <v>40</v>
      </c>
      <c r="C60" s="21">
        <f>SUM(C7,C18,C37,C46,C53)</f>
        <v>6215312.9914119393</v>
      </c>
      <c r="D60" s="36">
        <f t="shared" ref="D60:G60" si="6">SUM(D7,D18,D37,D46,D53)</f>
        <v>4630046.4693117496</v>
      </c>
      <c r="E60" s="46">
        <f t="shared" si="6"/>
        <v>919204.65448564</v>
      </c>
      <c r="F60" s="46">
        <f t="shared" si="6"/>
        <v>449590.14976334997</v>
      </c>
      <c r="G60" s="58">
        <f t="shared" si="6"/>
        <v>216471.71785120002</v>
      </c>
      <c r="K60" s="62"/>
      <c r="L60" s="62"/>
      <c r="M60" s="62"/>
      <c r="N60" s="62"/>
    </row>
    <row r="61" spans="2:14" ht="14.25" customHeight="1" x14ac:dyDescent="0.2">
      <c r="B61" s="15" t="s">
        <v>37</v>
      </c>
      <c r="C61" s="22">
        <f>SUM(C11,C14,C16,C20,C22,C24,C26,C28,C30,C32,C34,C36,C39,C41,C43,C45,C48,C50,C52,C56,C58)</f>
        <v>2310100.2841322403</v>
      </c>
      <c r="D61" s="37">
        <v>1610097</v>
      </c>
      <c r="E61" s="47">
        <f t="shared" ref="D61:G61" si="7">SUM(E11,E14,E16,E20,E22,E24,E26,E28,E30,E32,E34,E36,E39,E41,E43,E45,E48,E50,E52,E56,E58)</f>
        <v>397303.94055999996</v>
      </c>
      <c r="F61" s="47">
        <f t="shared" si="7"/>
        <v>190404.16941377998</v>
      </c>
      <c r="G61" s="59">
        <f t="shared" si="7"/>
        <v>112294.37975124999</v>
      </c>
    </row>
    <row r="62" spans="2:14" ht="13.5" thickBot="1" x14ac:dyDescent="0.25">
      <c r="B62" s="16" t="s">
        <v>43</v>
      </c>
      <c r="C62" s="23">
        <f>C60-C61</f>
        <v>3905212.7072796989</v>
      </c>
      <c r="D62" s="38">
        <f>D60-D61</f>
        <v>3019949.4693117496</v>
      </c>
      <c r="E62" s="48">
        <f t="shared" ref="D62:G62" si="8">E60-E61</f>
        <v>521900.71392564004</v>
      </c>
      <c r="F62" s="48">
        <f t="shared" si="8"/>
        <v>259185.98034956999</v>
      </c>
      <c r="G62" s="60">
        <f t="shared" si="8"/>
        <v>104177.33809995004</v>
      </c>
    </row>
    <row r="63" spans="2:14" ht="13.5" thickTop="1" x14ac:dyDescent="0.2">
      <c r="B63" s="5" t="s">
        <v>64</v>
      </c>
      <c r="C63" s="50"/>
      <c r="D63" s="51"/>
      <c r="E63" s="2"/>
      <c r="F63" s="2"/>
      <c r="G63" s="2"/>
      <c r="H63" s="2"/>
    </row>
    <row r="64" spans="2:14" x14ac:dyDescent="0.2">
      <c r="B64" s="5" t="s">
        <v>65</v>
      </c>
      <c r="C64" s="5"/>
      <c r="D64" s="2"/>
      <c r="E64" s="2"/>
      <c r="F64" s="2"/>
      <c r="G64" s="2"/>
      <c r="H64" s="2"/>
    </row>
    <row r="65" spans="2:8" x14ac:dyDescent="0.2">
      <c r="B65" s="24" t="s">
        <v>66</v>
      </c>
      <c r="C65" s="24"/>
      <c r="D65" s="2"/>
      <c r="E65" s="2"/>
      <c r="F65" s="2"/>
      <c r="G65" s="2"/>
      <c r="H65" s="2"/>
    </row>
    <row r="66" spans="2:8" ht="36" customHeight="1" x14ac:dyDescent="0.2">
      <c r="B66" s="52" t="s">
        <v>68</v>
      </c>
      <c r="C66" s="52"/>
      <c r="D66" s="52"/>
      <c r="E66" s="52"/>
      <c r="F66" s="52"/>
      <c r="G66" s="52"/>
      <c r="H66" s="52"/>
    </row>
    <row r="67" spans="2:8" x14ac:dyDescent="0.2">
      <c r="C67" s="2"/>
      <c r="D67" s="2"/>
      <c r="E67" s="2"/>
      <c r="F67" s="2"/>
      <c r="G67" s="2"/>
    </row>
    <row r="68" spans="2:8" x14ac:dyDescent="0.2">
      <c r="C68" s="2"/>
      <c r="D68" s="2"/>
      <c r="E68" s="2"/>
      <c r="F68" s="2"/>
      <c r="G68" s="2"/>
    </row>
    <row r="69" spans="2:8" x14ac:dyDescent="0.2">
      <c r="C69" s="2"/>
      <c r="D69" s="2"/>
      <c r="E69" s="2"/>
      <c r="F69" s="2"/>
      <c r="G69" s="2"/>
    </row>
    <row r="70" spans="2:8" x14ac:dyDescent="0.2">
      <c r="C70" s="2"/>
      <c r="D70" s="2"/>
      <c r="E70" s="2"/>
      <c r="F70" s="2"/>
      <c r="G70" s="2"/>
    </row>
    <row r="71" spans="2:8" x14ac:dyDescent="0.2">
      <c r="C71" s="2"/>
      <c r="D71" s="2"/>
      <c r="E71" s="2"/>
      <c r="F71" s="2"/>
      <c r="G71" s="2"/>
    </row>
    <row r="72" spans="2:8" x14ac:dyDescent="0.2">
      <c r="C72" s="2"/>
      <c r="D72" s="2"/>
      <c r="E72" s="2"/>
      <c r="F72" s="2"/>
      <c r="G72" s="2"/>
    </row>
    <row r="73" spans="2:8" x14ac:dyDescent="0.2">
      <c r="C73" s="2"/>
      <c r="D73" s="2"/>
      <c r="E73" s="2"/>
      <c r="F73" s="2"/>
      <c r="G73" s="2"/>
    </row>
    <row r="74" spans="2:8" x14ac:dyDescent="0.2">
      <c r="C74" s="2"/>
      <c r="D74" s="2"/>
      <c r="E74" s="2"/>
      <c r="F74" s="2"/>
      <c r="G74" s="2"/>
    </row>
    <row r="75" spans="2:8" x14ac:dyDescent="0.2">
      <c r="C75" s="2"/>
      <c r="D75" s="2"/>
      <c r="E75" s="2"/>
      <c r="F75" s="2"/>
      <c r="G75" s="2"/>
    </row>
    <row r="76" spans="2:8" x14ac:dyDescent="0.2">
      <c r="C76" s="2"/>
      <c r="D76" s="2"/>
      <c r="E76" s="2"/>
      <c r="F76" s="2"/>
      <c r="G76" s="2"/>
    </row>
    <row r="77" spans="2:8" x14ac:dyDescent="0.2">
      <c r="C77" s="2"/>
      <c r="D77" s="2"/>
      <c r="E77" s="2"/>
      <c r="F77" s="2"/>
      <c r="G77" s="2"/>
    </row>
    <row r="78" spans="2:8" x14ac:dyDescent="0.2">
      <c r="C78" s="2"/>
      <c r="D78" s="2"/>
      <c r="E78" s="2"/>
      <c r="F78" s="2"/>
      <c r="G78" s="2"/>
    </row>
    <row r="79" spans="2:8" x14ac:dyDescent="0.2">
      <c r="C79" s="2"/>
      <c r="D79" s="2"/>
      <c r="E79" s="2"/>
      <c r="F79" s="2"/>
      <c r="G79" s="2"/>
    </row>
    <row r="80" spans="2:8" x14ac:dyDescent="0.2">
      <c r="C80" s="2"/>
      <c r="D80" s="2"/>
      <c r="E80" s="2"/>
      <c r="F80" s="2"/>
      <c r="G80" s="2"/>
    </row>
    <row r="81" spans="3:7" x14ac:dyDescent="0.2">
      <c r="C81" s="2"/>
      <c r="D81" s="2"/>
      <c r="E81" s="2"/>
      <c r="F81" s="2"/>
      <c r="G81" s="2"/>
    </row>
    <row r="82" spans="3:7" x14ac:dyDescent="0.2">
      <c r="C82" s="2"/>
      <c r="D82" s="2"/>
      <c r="E82" s="2"/>
      <c r="F82" s="2"/>
      <c r="G82" s="2"/>
    </row>
    <row r="83" spans="3:7" x14ac:dyDescent="0.2">
      <c r="C83" s="2"/>
      <c r="D83" s="2"/>
      <c r="E83" s="2"/>
      <c r="F83" s="2"/>
      <c r="G83" s="2"/>
    </row>
    <row r="84" spans="3:7" x14ac:dyDescent="0.2">
      <c r="C84" s="2"/>
      <c r="D84" s="2"/>
      <c r="E84" s="2"/>
      <c r="F84" s="2"/>
      <c r="G84" s="2"/>
    </row>
    <row r="85" spans="3:7" x14ac:dyDescent="0.2">
      <c r="C85" s="2"/>
      <c r="D85" s="2"/>
      <c r="E85" s="2"/>
      <c r="F85" s="2"/>
      <c r="G85" s="2"/>
    </row>
    <row r="86" spans="3:7" x14ac:dyDescent="0.2">
      <c r="C86" s="2"/>
      <c r="D86" s="2"/>
      <c r="E86" s="2"/>
      <c r="F86" s="2"/>
      <c r="G86" s="2"/>
    </row>
    <row r="87" spans="3:7" x14ac:dyDescent="0.2">
      <c r="C87" s="2"/>
      <c r="D87" s="2"/>
      <c r="E87" s="2"/>
      <c r="F87" s="2"/>
      <c r="G87" s="2"/>
    </row>
    <row r="88" spans="3:7" x14ac:dyDescent="0.2">
      <c r="C88" s="2"/>
      <c r="D88" s="2"/>
      <c r="E88" s="2"/>
      <c r="F88" s="2"/>
      <c r="G88" s="2"/>
    </row>
    <row r="89" spans="3:7" x14ac:dyDescent="0.2">
      <c r="C89" s="2"/>
      <c r="D89" s="2"/>
      <c r="E89" s="2"/>
      <c r="F89" s="2"/>
      <c r="G89" s="2"/>
    </row>
    <row r="90" spans="3:7" x14ac:dyDescent="0.2">
      <c r="C90" s="2"/>
      <c r="D90" s="2"/>
      <c r="E90" s="2"/>
      <c r="F90" s="2"/>
      <c r="G90" s="2"/>
    </row>
    <row r="91" spans="3:7" x14ac:dyDescent="0.2">
      <c r="C91" s="2"/>
      <c r="D91" s="2"/>
      <c r="E91" s="2"/>
      <c r="F91" s="2"/>
      <c r="G91" s="2"/>
    </row>
    <row r="92" spans="3:7" x14ac:dyDescent="0.2">
      <c r="C92" s="2"/>
      <c r="D92" s="2"/>
      <c r="E92" s="2"/>
      <c r="F92" s="2"/>
      <c r="G92" s="2"/>
    </row>
    <row r="93" spans="3:7" x14ac:dyDescent="0.2">
      <c r="C93" s="2"/>
      <c r="D93" s="2"/>
      <c r="E93" s="2"/>
      <c r="F93" s="2"/>
      <c r="G93" s="2"/>
    </row>
    <row r="94" spans="3:7" x14ac:dyDescent="0.2">
      <c r="C94" s="2"/>
      <c r="D94" s="2"/>
      <c r="E94" s="2"/>
      <c r="F94" s="2"/>
      <c r="G94" s="2"/>
    </row>
    <row r="95" spans="3:7" x14ac:dyDescent="0.2">
      <c r="C95" s="2"/>
      <c r="D95" s="2"/>
      <c r="E95" s="2"/>
      <c r="F95" s="2"/>
      <c r="G95" s="2"/>
    </row>
    <row r="96" spans="3:7" x14ac:dyDescent="0.2">
      <c r="C96" s="2"/>
      <c r="D96" s="2"/>
      <c r="E96" s="2"/>
      <c r="F96" s="2"/>
      <c r="G96" s="2"/>
    </row>
    <row r="97" spans="3:7" x14ac:dyDescent="0.2">
      <c r="C97" s="2"/>
      <c r="D97" s="2"/>
      <c r="E97" s="2"/>
      <c r="F97" s="2"/>
      <c r="G97" s="2"/>
    </row>
    <row r="98" spans="3:7" x14ac:dyDescent="0.2">
      <c r="C98" s="2"/>
      <c r="D98" s="2"/>
      <c r="E98" s="2"/>
      <c r="F98" s="2"/>
      <c r="G98" s="2"/>
    </row>
    <row r="99" spans="3:7" x14ac:dyDescent="0.2">
      <c r="C99" s="2"/>
      <c r="D99" s="2"/>
      <c r="E99" s="2"/>
      <c r="F99" s="2"/>
      <c r="G99" s="2"/>
    </row>
    <row r="100" spans="3:7" x14ac:dyDescent="0.2">
      <c r="C100" s="2"/>
      <c r="D100" s="2"/>
      <c r="E100" s="2"/>
      <c r="F100" s="2"/>
      <c r="G100" s="2"/>
    </row>
    <row r="101" spans="3:7" x14ac:dyDescent="0.2">
      <c r="C101" s="2"/>
      <c r="D101" s="2"/>
      <c r="E101" s="2"/>
      <c r="F101" s="2"/>
      <c r="G101" s="2"/>
    </row>
    <row r="102" spans="3:7" x14ac:dyDescent="0.2">
      <c r="C102" s="2"/>
      <c r="D102" s="2"/>
      <c r="E102" s="2"/>
      <c r="F102" s="2"/>
      <c r="G102" s="2"/>
    </row>
    <row r="103" spans="3:7" x14ac:dyDescent="0.2">
      <c r="C103" s="2"/>
      <c r="D103" s="2"/>
      <c r="E103" s="2"/>
      <c r="F103" s="2"/>
      <c r="G103" s="2"/>
    </row>
    <row r="104" spans="3:7" x14ac:dyDescent="0.2">
      <c r="C104" s="2"/>
      <c r="D104" s="2"/>
      <c r="E104" s="2"/>
      <c r="F104" s="2"/>
      <c r="G104" s="2"/>
    </row>
    <row r="105" spans="3:7" x14ac:dyDescent="0.2">
      <c r="C105" s="2"/>
      <c r="D105" s="2"/>
      <c r="E105" s="2"/>
      <c r="F105" s="2"/>
      <c r="G105" s="2"/>
    </row>
    <row r="106" spans="3:7" x14ac:dyDescent="0.2">
      <c r="C106" s="2"/>
      <c r="D106" s="2"/>
      <c r="E106" s="2"/>
      <c r="F106" s="2"/>
      <c r="G106" s="2"/>
    </row>
    <row r="107" spans="3:7" x14ac:dyDescent="0.2">
      <c r="C107" s="2"/>
      <c r="D107" s="2"/>
      <c r="E107" s="2"/>
      <c r="F107" s="2"/>
      <c r="G107" s="2"/>
    </row>
    <row r="108" spans="3:7" x14ac:dyDescent="0.2">
      <c r="C108" s="2"/>
      <c r="D108" s="2"/>
      <c r="E108" s="2"/>
      <c r="F108" s="2"/>
      <c r="G108" s="2"/>
    </row>
    <row r="109" spans="3:7" x14ac:dyDescent="0.2">
      <c r="C109" s="2"/>
      <c r="D109" s="2"/>
      <c r="E109" s="2"/>
      <c r="F109" s="2"/>
      <c r="G109" s="2"/>
    </row>
    <row r="110" spans="3:7" x14ac:dyDescent="0.2">
      <c r="C110" s="2"/>
      <c r="D110" s="2"/>
      <c r="E110" s="2"/>
      <c r="F110" s="2"/>
      <c r="G110" s="2"/>
    </row>
    <row r="111" spans="3:7" x14ac:dyDescent="0.2">
      <c r="C111" s="2"/>
      <c r="D111" s="2"/>
      <c r="E111" s="2"/>
      <c r="F111" s="2"/>
      <c r="G111" s="2"/>
    </row>
  </sheetData>
  <mergeCells count="6">
    <mergeCell ref="B66:H66"/>
    <mergeCell ref="B2:G2"/>
    <mergeCell ref="B1:G1"/>
    <mergeCell ref="B3:G3"/>
    <mergeCell ref="B5:B6"/>
    <mergeCell ref="C5:G5"/>
  </mergeCells>
  <printOptions horizontalCentered="1"/>
  <pageMargins left="0" right="0" top="0.19685039370078741" bottom="0" header="0" footer="0"/>
  <pageSetup paperSize="9" scale="77" fitToHeight="2" orientation="portrait" r:id="rId1"/>
  <headerFooter alignWithMargins="0"/>
  <rowBreaks count="1" manualBreakCount="1">
    <brk id="66" min="1" max="5" man="1"/>
  </rowBreaks>
  <ignoredErrors>
    <ignoredError sqref="C18 C37 C46 C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2024-05-16T18:41:06Z</cp:lastPrinted>
  <dcterms:created xsi:type="dcterms:W3CDTF">2008-05-12T17:56:17Z</dcterms:created>
  <dcterms:modified xsi:type="dcterms:W3CDTF">2024-05-16T18:41:07Z</dcterms:modified>
</cp:coreProperties>
</file>